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05" windowWidth="13995" windowHeight="11655" activeTab="4"/>
  </bookViews>
  <sheets>
    <sheet name="部隊防御力比較用" sheetId="1" r:id="rId1"/>
    <sheet name="部隊防御力比較用 (2)" sheetId="6" r:id="rId2"/>
    <sheet name="部隊防御力比較用 (3)" sheetId="7" r:id="rId3"/>
    <sheet name="拠点の防御力" sheetId="4" r:id="rId4"/>
    <sheet name="部隊攻撃力比較用 " sheetId="8" r:id="rId5"/>
    <sheet name="部隊攻撃力比較用  (2)" sheetId="9" r:id="rId6"/>
    <sheet name="部隊攻撃力比較用  (3)" sheetId="10" r:id="rId7"/>
  </sheets>
  <calcPr calcId="125725"/>
</workbook>
</file>

<file path=xl/calcChain.xml><?xml version="1.0" encoding="utf-8"?>
<calcChain xmlns="http://schemas.openxmlformats.org/spreadsheetml/2006/main">
  <c r="H30" i="10"/>
  <c r="I30" s="1"/>
  <c r="I29"/>
  <c r="H29"/>
  <c r="I28"/>
  <c r="H28"/>
  <c r="I27"/>
  <c r="H27"/>
  <c r="I26"/>
  <c r="H26"/>
  <c r="I25"/>
  <c r="H25"/>
  <c r="I24"/>
  <c r="H24"/>
  <c r="I23"/>
  <c r="H23"/>
  <c r="B23"/>
  <c r="C30" s="1"/>
  <c r="H22"/>
  <c r="I22" s="1"/>
  <c r="H21"/>
  <c r="I21" s="1"/>
  <c r="H20"/>
  <c r="I20" s="1"/>
  <c r="H19"/>
  <c r="I19" s="1"/>
  <c r="I31" s="1"/>
  <c r="C31" s="1"/>
  <c r="C32" s="1"/>
  <c r="I13"/>
  <c r="H13"/>
  <c r="C13"/>
  <c r="H12"/>
  <c r="I12" s="1"/>
  <c r="H11"/>
  <c r="I11" s="1"/>
  <c r="H10"/>
  <c r="I10" s="1"/>
  <c r="H9"/>
  <c r="I9" s="1"/>
  <c r="H8"/>
  <c r="I8" s="1"/>
  <c r="H7"/>
  <c r="I7" s="1"/>
  <c r="H6"/>
  <c r="I6" s="1"/>
  <c r="B6"/>
  <c r="I5"/>
  <c r="H5"/>
  <c r="I4"/>
  <c r="H4"/>
  <c r="I3"/>
  <c r="H3"/>
  <c r="I2"/>
  <c r="I14" s="1"/>
  <c r="C14" s="1"/>
  <c r="C15" s="1"/>
  <c r="H2"/>
  <c r="H30" i="9"/>
  <c r="I30" s="1"/>
  <c r="I29"/>
  <c r="H29"/>
  <c r="I28"/>
  <c r="H28"/>
  <c r="I27"/>
  <c r="H27"/>
  <c r="I26"/>
  <c r="H26"/>
  <c r="I25"/>
  <c r="H25"/>
  <c r="I24"/>
  <c r="H24"/>
  <c r="I23"/>
  <c r="H23"/>
  <c r="B23"/>
  <c r="C30" s="1"/>
  <c r="H22"/>
  <c r="I22" s="1"/>
  <c r="H21"/>
  <c r="I21" s="1"/>
  <c r="H20"/>
  <c r="I20" s="1"/>
  <c r="H19"/>
  <c r="I19" s="1"/>
  <c r="I13"/>
  <c r="H13"/>
  <c r="C13"/>
  <c r="H12"/>
  <c r="I12" s="1"/>
  <c r="H11"/>
  <c r="I11" s="1"/>
  <c r="H10"/>
  <c r="I10" s="1"/>
  <c r="H9"/>
  <c r="I9" s="1"/>
  <c r="H8"/>
  <c r="I8" s="1"/>
  <c r="H7"/>
  <c r="I7" s="1"/>
  <c r="H6"/>
  <c r="I6" s="1"/>
  <c r="B6"/>
  <c r="I5"/>
  <c r="H5"/>
  <c r="I4"/>
  <c r="H4"/>
  <c r="I3"/>
  <c r="H3"/>
  <c r="I2"/>
  <c r="I14" s="1"/>
  <c r="C14" s="1"/>
  <c r="C15" s="1"/>
  <c r="H2"/>
  <c r="H30" i="8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B23"/>
  <c r="C30" s="1"/>
  <c r="I22"/>
  <c r="H22"/>
  <c r="H21"/>
  <c r="I21" s="1"/>
  <c r="I20"/>
  <c r="H20"/>
  <c r="I19"/>
  <c r="H19"/>
  <c r="H13"/>
  <c r="I13" s="1"/>
  <c r="I12"/>
  <c r="H12"/>
  <c r="I11"/>
  <c r="H11"/>
  <c r="I10"/>
  <c r="H10"/>
  <c r="I9"/>
  <c r="H9"/>
  <c r="I8"/>
  <c r="H8"/>
  <c r="I7"/>
  <c r="H7"/>
  <c r="I6"/>
  <c r="H6"/>
  <c r="B6"/>
  <c r="C13" s="1"/>
  <c r="H5"/>
  <c r="I5" s="1"/>
  <c r="H4"/>
  <c r="I4" s="1"/>
  <c r="H3"/>
  <c r="I3" s="1"/>
  <c r="H2"/>
  <c r="I2" s="1"/>
  <c r="I14" s="1"/>
  <c r="C14" s="1"/>
  <c r="C15" s="1"/>
  <c r="H2" i="7"/>
  <c r="I30"/>
  <c r="H30"/>
  <c r="H29"/>
  <c r="I29" s="1"/>
  <c r="H28"/>
  <c r="I28" s="1"/>
  <c r="H27"/>
  <c r="I27" s="1"/>
  <c r="H26"/>
  <c r="I26" s="1"/>
  <c r="H25"/>
  <c r="I25" s="1"/>
  <c r="H24"/>
  <c r="I24" s="1"/>
  <c r="H23"/>
  <c r="I23" s="1"/>
  <c r="B23"/>
  <c r="C30" s="1"/>
  <c r="I22"/>
  <c r="H22"/>
  <c r="I21"/>
  <c r="H21"/>
  <c r="I20"/>
  <c r="H20"/>
  <c r="I19"/>
  <c r="I31" s="1"/>
  <c r="C31" s="1"/>
  <c r="C32" s="1"/>
  <c r="H19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  <c r="B6"/>
  <c r="C13" s="1"/>
  <c r="H5"/>
  <c r="I5" s="1"/>
  <c r="H4"/>
  <c r="I4" s="1"/>
  <c r="H3"/>
  <c r="I3" s="1"/>
  <c r="I2"/>
  <c r="H30" i="6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B23"/>
  <c r="C30" s="1"/>
  <c r="I22"/>
  <c r="H22"/>
  <c r="I21"/>
  <c r="H21"/>
  <c r="I20"/>
  <c r="H20"/>
  <c r="I19"/>
  <c r="H19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  <c r="B6"/>
  <c r="C13" s="1"/>
  <c r="H5"/>
  <c r="I5" s="1"/>
  <c r="H4"/>
  <c r="I4" s="1"/>
  <c r="H3"/>
  <c r="I3" s="1"/>
  <c r="H2"/>
  <c r="I2" s="1"/>
  <c r="H27" i="1"/>
  <c r="I27" s="1"/>
  <c r="I28"/>
  <c r="I29"/>
  <c r="I30"/>
  <c r="H11"/>
  <c r="I11" s="1"/>
  <c r="B31" i="4"/>
  <c r="B15"/>
  <c r="B23"/>
  <c r="B7"/>
  <c r="G27"/>
  <c r="G28"/>
  <c r="G29"/>
  <c r="G30"/>
  <c r="G26"/>
  <c r="F27"/>
  <c r="F28"/>
  <c r="F29"/>
  <c r="F30"/>
  <c r="F26"/>
  <c r="E27"/>
  <c r="E28"/>
  <c r="E29"/>
  <c r="E30"/>
  <c r="D27"/>
  <c r="D28"/>
  <c r="D29"/>
  <c r="D30"/>
  <c r="D26"/>
  <c r="D19"/>
  <c r="D20"/>
  <c r="D21"/>
  <c r="D22"/>
  <c r="E19"/>
  <c r="E20"/>
  <c r="E21"/>
  <c r="E22"/>
  <c r="F19"/>
  <c r="F20"/>
  <c r="F21"/>
  <c r="F22"/>
  <c r="G19"/>
  <c r="G20"/>
  <c r="G21"/>
  <c r="G22"/>
  <c r="F18"/>
  <c r="E18"/>
  <c r="D18"/>
  <c r="D11"/>
  <c r="D12"/>
  <c r="D13"/>
  <c r="D14"/>
  <c r="E11"/>
  <c r="E12"/>
  <c r="E13"/>
  <c r="E14"/>
  <c r="F11"/>
  <c r="F12"/>
  <c r="F13"/>
  <c r="F14"/>
  <c r="G11"/>
  <c r="G12"/>
  <c r="G13"/>
  <c r="G14"/>
  <c r="G10"/>
  <c r="F10"/>
  <c r="F15" s="1"/>
  <c r="E10"/>
  <c r="D10"/>
  <c r="C31"/>
  <c r="G31"/>
  <c r="F31"/>
  <c r="E26"/>
  <c r="E31" s="1"/>
  <c r="D31"/>
  <c r="C23"/>
  <c r="G18"/>
  <c r="G23" s="1"/>
  <c r="F23"/>
  <c r="E23"/>
  <c r="D23"/>
  <c r="C15"/>
  <c r="G15"/>
  <c r="E15"/>
  <c r="D15"/>
  <c r="F3"/>
  <c r="F4"/>
  <c r="F5"/>
  <c r="F6"/>
  <c r="G3"/>
  <c r="G4"/>
  <c r="G5"/>
  <c r="G6"/>
  <c r="G2"/>
  <c r="F2"/>
  <c r="D3"/>
  <c r="D4"/>
  <c r="D5"/>
  <c r="D6"/>
  <c r="I31" i="9" l="1"/>
  <c r="C31" s="1"/>
  <c r="C32" s="1"/>
  <c r="I31" i="8"/>
  <c r="C31" s="1"/>
  <c r="C32" s="1"/>
  <c r="I14" i="7"/>
  <c r="C14" s="1"/>
  <c r="C15" s="1"/>
  <c r="I14" i="6"/>
  <c r="C14" s="1"/>
  <c r="C15" s="1"/>
  <c r="I31"/>
  <c r="C31" s="1"/>
  <c r="C32" s="1"/>
  <c r="C35" i="4"/>
  <c r="C38" s="1"/>
  <c r="B35"/>
  <c r="C39"/>
  <c r="F35"/>
  <c r="F39" s="1"/>
  <c r="F38"/>
  <c r="F7"/>
  <c r="G7"/>
  <c r="G35" s="1"/>
  <c r="E3"/>
  <c r="E4"/>
  <c r="E5"/>
  <c r="E6"/>
  <c r="C7"/>
  <c r="E2"/>
  <c r="D2"/>
  <c r="D7" s="1"/>
  <c r="D35" s="1"/>
  <c r="D38" s="1"/>
  <c r="G39" l="1"/>
  <c r="G38"/>
  <c r="D39"/>
  <c r="E7"/>
  <c r="E35" s="1"/>
  <c r="H30" i="1"/>
  <c r="H29"/>
  <c r="H28"/>
  <c r="H26"/>
  <c r="I26" s="1"/>
  <c r="H25"/>
  <c r="I25" s="1"/>
  <c r="H24"/>
  <c r="I24" s="1"/>
  <c r="H23"/>
  <c r="I23" s="1"/>
  <c r="B23"/>
  <c r="C30" s="1"/>
  <c r="H22"/>
  <c r="I22" s="1"/>
  <c r="H21"/>
  <c r="I21" s="1"/>
  <c r="H20"/>
  <c r="I20" s="1"/>
  <c r="H19"/>
  <c r="I19" s="1"/>
  <c r="H13"/>
  <c r="I13" s="1"/>
  <c r="H12"/>
  <c r="I12" s="1"/>
  <c r="H10"/>
  <c r="I10" s="1"/>
  <c r="H9"/>
  <c r="I9" s="1"/>
  <c r="H8"/>
  <c r="I8" s="1"/>
  <c r="H7"/>
  <c r="I7" s="1"/>
  <c r="H6"/>
  <c r="I6" s="1"/>
  <c r="B6"/>
  <c r="C13" s="1"/>
  <c r="H5"/>
  <c r="I5" s="1"/>
  <c r="H4"/>
  <c r="I4" s="1"/>
  <c r="H3"/>
  <c r="I3" s="1"/>
  <c r="H2"/>
  <c r="I2" s="1"/>
  <c r="I14" s="1"/>
  <c r="C14" l="1"/>
  <c r="C15" s="1"/>
  <c r="E38" i="4"/>
  <c r="E39"/>
  <c r="I31" i="1"/>
  <c r="C31" s="1"/>
  <c r="C32" s="1"/>
</calcChain>
</file>

<file path=xl/sharedStrings.xml><?xml version="1.0" encoding="utf-8"?>
<sst xmlns="http://schemas.openxmlformats.org/spreadsheetml/2006/main" count="225" uniqueCount="65">
  <si>
    <t>コスト</t>
    <phoneticPr fontId="2"/>
  </si>
  <si>
    <t>総防</t>
    <rPh sb="0" eb="1">
      <t>ソウ</t>
    </rPh>
    <rPh sb="1" eb="2">
      <t>ボウ</t>
    </rPh>
    <phoneticPr fontId="2"/>
  </si>
  <si>
    <t>率</t>
    <rPh sb="0" eb="1">
      <t>リツ</t>
    </rPh>
    <phoneticPr fontId="2"/>
  </si>
  <si>
    <t>効果</t>
    <rPh sb="0" eb="2">
      <t>コウカ</t>
    </rPh>
    <phoneticPr fontId="2"/>
  </si>
  <si>
    <t>攻撃力</t>
    <rPh sb="0" eb="3">
      <t>コウゲキリョク</t>
    </rPh>
    <phoneticPr fontId="2"/>
  </si>
  <si>
    <t>平均</t>
    <rPh sb="0" eb="2">
      <t>ヘイキン</t>
    </rPh>
    <phoneticPr fontId="2"/>
  </si>
  <si>
    <t>義元</t>
    <rPh sb="0" eb="2">
      <t>ヨシモト</t>
    </rPh>
    <phoneticPr fontId="2"/>
  </si>
  <si>
    <t>円陣</t>
    <rPh sb="0" eb="2">
      <t>エンジン</t>
    </rPh>
    <phoneticPr fontId="2"/>
  </si>
  <si>
    <t>長慶</t>
    <rPh sb="0" eb="1">
      <t>チョウ</t>
    </rPh>
    <rPh sb="1" eb="2">
      <t>ケイ</t>
    </rPh>
    <phoneticPr fontId="2"/>
  </si>
  <si>
    <t>利家</t>
    <rPh sb="0" eb="2">
      <t>トシイエ</t>
    </rPh>
    <phoneticPr fontId="2"/>
  </si>
  <si>
    <t>八龍</t>
    <rPh sb="0" eb="1">
      <t>ハチ</t>
    </rPh>
    <rPh sb="1" eb="2">
      <t>リュウ</t>
    </rPh>
    <phoneticPr fontId="2"/>
  </si>
  <si>
    <t>諏訪</t>
    <rPh sb="0" eb="2">
      <t>スワ</t>
    </rPh>
    <phoneticPr fontId="2"/>
  </si>
  <si>
    <t>守護</t>
    <rPh sb="0" eb="2">
      <t>シュゴ</t>
    </rPh>
    <phoneticPr fontId="2"/>
  </si>
  <si>
    <t>堅陣</t>
    <rPh sb="0" eb="2">
      <t>ケンジン</t>
    </rPh>
    <phoneticPr fontId="2"/>
  </si>
  <si>
    <t>布陣</t>
    <rPh sb="0" eb="2">
      <t>フジン</t>
    </rPh>
    <phoneticPr fontId="2"/>
  </si>
  <si>
    <t>空</t>
    <rPh sb="0" eb="1">
      <t>アキ</t>
    </rPh>
    <phoneticPr fontId="2"/>
  </si>
  <si>
    <t>単純コスパ</t>
    <rPh sb="0" eb="2">
      <t>タンジュン</t>
    </rPh>
    <phoneticPr fontId="2"/>
  </si>
  <si>
    <t>計</t>
    <rPh sb="0" eb="1">
      <t>ケイ</t>
    </rPh>
    <phoneticPr fontId="2"/>
  </si>
  <si>
    <t>期待値コスパ</t>
    <rPh sb="0" eb="3">
      <t>キタイチ</t>
    </rPh>
    <phoneticPr fontId="2"/>
  </si>
  <si>
    <t>コスト</t>
    <phoneticPr fontId="2"/>
  </si>
  <si>
    <t>義宣</t>
    <rPh sb="0" eb="1">
      <t>ヨシ</t>
    </rPh>
    <rPh sb="1" eb="2">
      <t>セン</t>
    </rPh>
    <phoneticPr fontId="2"/>
  </si>
  <si>
    <t>義龍</t>
    <rPh sb="0" eb="1">
      <t>ヨシ</t>
    </rPh>
    <rPh sb="1" eb="2">
      <t>タツ</t>
    </rPh>
    <phoneticPr fontId="2"/>
  </si>
  <si>
    <t>火牛</t>
    <rPh sb="0" eb="1">
      <t>カ</t>
    </rPh>
    <rPh sb="1" eb="2">
      <t>ギュウ</t>
    </rPh>
    <phoneticPr fontId="2"/>
  </si>
  <si>
    <t>久秀</t>
    <rPh sb="0" eb="2">
      <t>ヒサヒデ</t>
    </rPh>
    <phoneticPr fontId="2"/>
  </si>
  <si>
    <t>赤池</t>
    <rPh sb="0" eb="2">
      <t>アカイケ</t>
    </rPh>
    <phoneticPr fontId="2"/>
  </si>
  <si>
    <t>鉄甲</t>
    <rPh sb="0" eb="1">
      <t>テツ</t>
    </rPh>
    <rPh sb="1" eb="2">
      <t>コウ</t>
    </rPh>
    <phoneticPr fontId="2"/>
  </si>
  <si>
    <t>空</t>
    <rPh sb="0" eb="1">
      <t>カラ</t>
    </rPh>
    <phoneticPr fontId="2"/>
  </si>
  <si>
    <t>スキル込</t>
    <rPh sb="3" eb="4">
      <t>コミ</t>
    </rPh>
    <phoneticPr fontId="2"/>
  </si>
  <si>
    <t>対馬</t>
    <rPh sb="0" eb="1">
      <t>タイ</t>
    </rPh>
    <rPh sb="1" eb="2">
      <t>ウマ</t>
    </rPh>
    <phoneticPr fontId="2"/>
  </si>
  <si>
    <t>対騎鉄</t>
    <rPh sb="0" eb="1">
      <t>タイ</t>
    </rPh>
    <rPh sb="1" eb="2">
      <t>キ</t>
    </rPh>
    <rPh sb="2" eb="3">
      <t>テツ</t>
    </rPh>
    <phoneticPr fontId="2"/>
  </si>
  <si>
    <t>槍部隊</t>
    <rPh sb="0" eb="1">
      <t>ヤリ</t>
    </rPh>
    <rPh sb="1" eb="3">
      <t>ブタイ</t>
    </rPh>
    <phoneticPr fontId="2"/>
  </si>
  <si>
    <t>弓部隊</t>
    <rPh sb="0" eb="1">
      <t>ユミ</t>
    </rPh>
    <rPh sb="1" eb="3">
      <t>ブタイ</t>
    </rPh>
    <phoneticPr fontId="2"/>
  </si>
  <si>
    <t>対弓</t>
    <rPh sb="0" eb="1">
      <t>タイ</t>
    </rPh>
    <rPh sb="1" eb="2">
      <t>ユミ</t>
    </rPh>
    <phoneticPr fontId="2"/>
  </si>
  <si>
    <t>対槍</t>
    <rPh sb="0" eb="1">
      <t>タイ</t>
    </rPh>
    <rPh sb="1" eb="2">
      <t>ヤリ</t>
    </rPh>
    <phoneticPr fontId="2"/>
  </si>
  <si>
    <t>馬部隊</t>
    <rPh sb="0" eb="1">
      <t>ウマ</t>
    </rPh>
    <rPh sb="1" eb="3">
      <t>ブタイ</t>
    </rPh>
    <phoneticPr fontId="2"/>
  </si>
  <si>
    <t>砲部隊</t>
    <rPh sb="0" eb="1">
      <t>ホウ</t>
    </rPh>
    <rPh sb="1" eb="3">
      <t>ブタイ</t>
    </rPh>
    <phoneticPr fontId="2"/>
  </si>
  <si>
    <t>スキル込</t>
    <rPh sb="3" eb="4">
      <t>コミ</t>
    </rPh>
    <phoneticPr fontId="2"/>
  </si>
  <si>
    <t>対馬</t>
    <rPh sb="0" eb="1">
      <t>タイ</t>
    </rPh>
    <rPh sb="1" eb="2">
      <t>ウマ</t>
    </rPh>
    <phoneticPr fontId="2"/>
  </si>
  <si>
    <t>合計</t>
    <rPh sb="0" eb="2">
      <t>ゴウケイ</t>
    </rPh>
    <phoneticPr fontId="2"/>
  </si>
  <si>
    <t>スキル込期待値</t>
    <rPh sb="3" eb="4">
      <t>コミ</t>
    </rPh>
    <rPh sb="4" eb="6">
      <t>キタイ</t>
    </rPh>
    <rPh sb="6" eb="7">
      <t>チ</t>
    </rPh>
    <phoneticPr fontId="2"/>
  </si>
  <si>
    <t>顕如</t>
    <rPh sb="0" eb="2">
      <t>ケンニョ</t>
    </rPh>
    <phoneticPr fontId="2"/>
  </si>
  <si>
    <t>帰蝶</t>
    <rPh sb="0" eb="2">
      <t>キチョウ</t>
    </rPh>
    <phoneticPr fontId="2"/>
  </si>
  <si>
    <t>ねね</t>
    <phoneticPr fontId="2"/>
  </si>
  <si>
    <t>輝政</t>
    <rPh sb="0" eb="2">
      <t>テルマサ</t>
    </rPh>
    <phoneticPr fontId="2"/>
  </si>
  <si>
    <t>鶴瓶</t>
    <rPh sb="0" eb="2">
      <t>ツルベ</t>
    </rPh>
    <phoneticPr fontId="2"/>
  </si>
  <si>
    <t>弾幕</t>
    <rPh sb="0" eb="2">
      <t>ダンマク</t>
    </rPh>
    <phoneticPr fontId="2"/>
  </si>
  <si>
    <t>堅陣4</t>
    <rPh sb="0" eb="2">
      <t>ケンジン</t>
    </rPh>
    <phoneticPr fontId="2"/>
  </si>
  <si>
    <t>堅陣1</t>
    <rPh sb="0" eb="2">
      <t>ケンジン</t>
    </rPh>
    <phoneticPr fontId="2"/>
  </si>
  <si>
    <t>コスト</t>
    <phoneticPr fontId="2"/>
  </si>
  <si>
    <t>本城２割まし</t>
    <rPh sb="0" eb="2">
      <t>ホンジョウ</t>
    </rPh>
    <rPh sb="3" eb="4">
      <t>ワリ</t>
    </rPh>
    <phoneticPr fontId="2"/>
  </si>
  <si>
    <t>出城３割増し</t>
    <rPh sb="0" eb="2">
      <t>デジロ</t>
    </rPh>
    <rPh sb="3" eb="5">
      <t>ワリマ</t>
    </rPh>
    <phoneticPr fontId="2"/>
  </si>
  <si>
    <t>義宣</t>
    <rPh sb="0" eb="1">
      <t>ギ</t>
    </rPh>
    <rPh sb="1" eb="2">
      <t>セン</t>
    </rPh>
    <phoneticPr fontId="2"/>
  </si>
  <si>
    <t>雪斎</t>
    <rPh sb="0" eb="2">
      <t>セッサイ</t>
    </rPh>
    <phoneticPr fontId="2"/>
  </si>
  <si>
    <t>初</t>
    <rPh sb="0" eb="1">
      <t>ハツ</t>
    </rPh>
    <phoneticPr fontId="2"/>
  </si>
  <si>
    <t>市</t>
    <rPh sb="0" eb="1">
      <t>イチ</t>
    </rPh>
    <phoneticPr fontId="2"/>
  </si>
  <si>
    <t>妙玖</t>
    <rPh sb="0" eb="1">
      <t>ミョウ</t>
    </rPh>
    <phoneticPr fontId="2"/>
  </si>
  <si>
    <t>三矢</t>
    <rPh sb="0" eb="1">
      <t>サン</t>
    </rPh>
    <rPh sb="1" eb="2">
      <t>シ</t>
    </rPh>
    <phoneticPr fontId="2"/>
  </si>
  <si>
    <t>藤</t>
    <rPh sb="0" eb="1">
      <t>フジ</t>
    </rPh>
    <phoneticPr fontId="2"/>
  </si>
  <si>
    <t>堅陣3</t>
    <rPh sb="0" eb="2">
      <t>ケンジン</t>
    </rPh>
    <phoneticPr fontId="2"/>
  </si>
  <si>
    <t>矢雨</t>
    <rPh sb="0" eb="1">
      <t>ヤ</t>
    </rPh>
    <rPh sb="1" eb="2">
      <t>アメ</t>
    </rPh>
    <phoneticPr fontId="2"/>
  </si>
  <si>
    <t>雪斎</t>
    <rPh sb="0" eb="2">
      <t>セッサイ</t>
    </rPh>
    <phoneticPr fontId="2"/>
  </si>
  <si>
    <t>空</t>
    <rPh sb="0" eb="1">
      <t>カラ</t>
    </rPh>
    <phoneticPr fontId="2"/>
  </si>
  <si>
    <t>総攻</t>
    <rPh sb="0" eb="1">
      <t>ソウ</t>
    </rPh>
    <rPh sb="1" eb="2">
      <t>コウ</t>
    </rPh>
    <phoneticPr fontId="2"/>
  </si>
  <si>
    <t>防御力</t>
    <rPh sb="0" eb="2">
      <t>ボウギョ</t>
    </rPh>
    <rPh sb="2" eb="3">
      <t>リョク</t>
    </rPh>
    <phoneticPr fontId="2"/>
  </si>
  <si>
    <t>防御力</t>
    <rPh sb="0" eb="3">
      <t>ボウギョリョク</t>
    </rPh>
    <phoneticPr fontId="2"/>
  </si>
</sst>
</file>

<file path=xl/styles.xml><?xml version="1.0" encoding="utf-8"?>
<styleSheet xmlns="http://schemas.openxmlformats.org/spreadsheetml/2006/main">
  <numFmts count="1">
    <numFmt numFmtId="176" formatCode="#,##0.0;[Red]\-#,##0.0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0" applyNumberFormat="1">
      <alignment vertical="center"/>
    </xf>
    <xf numFmtId="38" fontId="0" fillId="0" borderId="1" xfId="1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8" fontId="0" fillId="0" borderId="7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10" xfId="1" applyFont="1" applyBorder="1">
      <alignment vertical="center"/>
    </xf>
    <xf numFmtId="0" fontId="0" fillId="2" borderId="1" xfId="0" applyFill="1" applyBorder="1">
      <alignment vertical="center"/>
    </xf>
    <xf numFmtId="0" fontId="0" fillId="2" borderId="11" xfId="0" applyFill="1" applyBorder="1">
      <alignment vertical="center"/>
    </xf>
    <xf numFmtId="38" fontId="0" fillId="2" borderId="2" xfId="1" applyFont="1" applyFill="1" applyBorder="1">
      <alignment vertical="center"/>
    </xf>
    <xf numFmtId="0" fontId="0" fillId="2" borderId="6" xfId="0" applyFill="1" applyBorder="1">
      <alignment vertical="center"/>
    </xf>
    <xf numFmtId="10" fontId="0" fillId="2" borderId="1" xfId="2" applyNumberFormat="1" applyFont="1" applyFill="1" applyBorder="1">
      <alignment vertical="center"/>
    </xf>
    <xf numFmtId="0" fontId="0" fillId="2" borderId="8" xfId="0" applyFill="1" applyBorder="1">
      <alignment vertical="center"/>
    </xf>
    <xf numFmtId="10" fontId="0" fillId="2" borderId="9" xfId="2" applyNumberFormat="1" applyFont="1" applyFill="1" applyBorder="1">
      <alignment vertical="center"/>
    </xf>
    <xf numFmtId="38" fontId="0" fillId="0" borderId="0" xfId="1" applyFont="1" applyBorder="1">
      <alignment vertical="center"/>
    </xf>
    <xf numFmtId="0" fontId="0" fillId="0" borderId="0" xfId="0" applyBorder="1">
      <alignment vertical="center"/>
    </xf>
    <xf numFmtId="0" fontId="0" fillId="3" borderId="1" xfId="0" applyFill="1" applyBorder="1">
      <alignment vertical="center"/>
    </xf>
    <xf numFmtId="38" fontId="0" fillId="3" borderId="1" xfId="1" applyFont="1" applyFill="1" applyBorder="1">
      <alignment vertical="center"/>
    </xf>
    <xf numFmtId="38" fontId="0" fillId="0" borderId="4" xfId="1" applyFont="1" applyBorder="1">
      <alignment vertical="center"/>
    </xf>
    <xf numFmtId="0" fontId="0" fillId="3" borderId="6" xfId="0" applyFill="1" applyBorder="1">
      <alignment vertical="center"/>
    </xf>
    <xf numFmtId="0" fontId="0" fillId="0" borderId="8" xfId="0" applyBorder="1">
      <alignment vertical="center"/>
    </xf>
    <xf numFmtId="38" fontId="0" fillId="0" borderId="9" xfId="0" applyNumberFormat="1" applyBorder="1">
      <alignment vertical="center"/>
    </xf>
    <xf numFmtId="38" fontId="0" fillId="0" borderId="10" xfId="0" applyNumberFormat="1" applyBorder="1">
      <alignment vertical="center"/>
    </xf>
    <xf numFmtId="38" fontId="0" fillId="4" borderId="7" xfId="0" applyNumberFormat="1" applyFill="1" applyBorder="1">
      <alignment vertical="center"/>
    </xf>
    <xf numFmtId="0" fontId="0" fillId="0" borderId="12" xfId="0" applyBorder="1">
      <alignment vertical="center"/>
    </xf>
    <xf numFmtId="0" fontId="0" fillId="3" borderId="13" xfId="0" applyFill="1" applyBorder="1">
      <alignment vertical="center"/>
    </xf>
    <xf numFmtId="0" fontId="0" fillId="0" borderId="14" xfId="0" applyBorder="1">
      <alignment vertical="center"/>
    </xf>
    <xf numFmtId="176" fontId="0" fillId="0" borderId="9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H19" sqref="H19"/>
    </sheetView>
  </sheetViews>
  <sheetFormatPr defaultRowHeight="13.5"/>
  <cols>
    <col min="2" max="2" width="5.625" customWidth="1"/>
    <col min="9" max="9" width="9.5" customWidth="1"/>
  </cols>
  <sheetData>
    <row r="1" spans="1:9" ht="14.25" thickBot="1">
      <c r="B1" t="s">
        <v>0</v>
      </c>
      <c r="C1" t="s">
        <v>1</v>
      </c>
      <c r="E1" s="4"/>
      <c r="F1" s="5" t="s">
        <v>2</v>
      </c>
      <c r="G1" s="5" t="s">
        <v>3</v>
      </c>
      <c r="H1" s="5" t="s">
        <v>64</v>
      </c>
      <c r="I1" s="6" t="s">
        <v>5</v>
      </c>
    </row>
    <row r="2" spans="1:9" ht="14.25" thickBot="1">
      <c r="A2" s="11" t="s">
        <v>6</v>
      </c>
      <c r="B2" s="12">
        <v>3</v>
      </c>
      <c r="C2" s="13">
        <v>204220</v>
      </c>
      <c r="E2" s="14" t="s">
        <v>7</v>
      </c>
      <c r="F2" s="15">
        <v>0.38100000000000001</v>
      </c>
      <c r="G2" s="15">
        <v>0.125</v>
      </c>
      <c r="H2" s="3">
        <f>$C$2*G2</f>
        <v>25527.5</v>
      </c>
      <c r="I2" s="7">
        <f>H2*F2</f>
        <v>9725.9775000000009</v>
      </c>
    </row>
    <row r="3" spans="1:9">
      <c r="A3" s="11" t="s">
        <v>8</v>
      </c>
      <c r="B3" s="11">
        <v>3</v>
      </c>
      <c r="E3" s="14" t="s">
        <v>7</v>
      </c>
      <c r="F3" s="15">
        <v>0.38100000000000001</v>
      </c>
      <c r="G3" s="15">
        <v>0.125</v>
      </c>
      <c r="H3" s="3">
        <f>$C$2*G3</f>
        <v>25527.5</v>
      </c>
      <c r="I3" s="7">
        <f t="shared" ref="I3:I13" si="0">H3*F3</f>
        <v>9725.9775000000009</v>
      </c>
    </row>
    <row r="4" spans="1:9">
      <c r="A4" s="11" t="s">
        <v>9</v>
      </c>
      <c r="B4" s="11">
        <v>2.5</v>
      </c>
      <c r="E4" s="14" t="s">
        <v>10</v>
      </c>
      <c r="F4" s="15">
        <v>0.33100000000000002</v>
      </c>
      <c r="G4" s="15">
        <v>0.13</v>
      </c>
      <c r="H4" s="3">
        <f t="shared" ref="H4:H13" si="1">$C$2*G4</f>
        <v>26548.600000000002</v>
      </c>
      <c r="I4" s="7">
        <f t="shared" si="0"/>
        <v>8787.5866000000005</v>
      </c>
    </row>
    <row r="5" spans="1:9">
      <c r="A5" s="11" t="s">
        <v>11</v>
      </c>
      <c r="B5" s="11">
        <v>2</v>
      </c>
      <c r="E5" s="14" t="s">
        <v>12</v>
      </c>
      <c r="F5" s="15">
        <v>0.27100000000000002</v>
      </c>
      <c r="G5" s="15">
        <v>0.12</v>
      </c>
      <c r="H5" s="3">
        <f t="shared" si="1"/>
        <v>24506.399999999998</v>
      </c>
      <c r="I5" s="7">
        <f t="shared" si="0"/>
        <v>6641.2344000000003</v>
      </c>
    </row>
    <row r="6" spans="1:9">
      <c r="B6">
        <f>SUM(B2:B5)</f>
        <v>10.5</v>
      </c>
      <c r="E6" s="14" t="s">
        <v>12</v>
      </c>
      <c r="F6" s="15">
        <v>0.27100000000000002</v>
      </c>
      <c r="G6" s="15">
        <v>0.12</v>
      </c>
      <c r="H6" s="3">
        <f t="shared" si="1"/>
        <v>24506.399999999998</v>
      </c>
      <c r="I6" s="7">
        <f t="shared" si="0"/>
        <v>6641.2344000000003</v>
      </c>
    </row>
    <row r="7" spans="1:9">
      <c r="E7" s="14" t="s">
        <v>12</v>
      </c>
      <c r="F7" s="15">
        <v>0.27100000000000002</v>
      </c>
      <c r="G7" s="15">
        <v>0.1</v>
      </c>
      <c r="H7" s="3">
        <f t="shared" si="1"/>
        <v>20422</v>
      </c>
      <c r="I7" s="7">
        <f t="shared" si="0"/>
        <v>5534.3620000000001</v>
      </c>
    </row>
    <row r="8" spans="1:9">
      <c r="E8" s="14" t="s">
        <v>13</v>
      </c>
      <c r="F8" s="15">
        <v>0.316</v>
      </c>
      <c r="G8" s="15">
        <v>6.5000000000000002E-2</v>
      </c>
      <c r="H8" s="3">
        <f t="shared" si="1"/>
        <v>13274.300000000001</v>
      </c>
      <c r="I8" s="7">
        <f t="shared" si="0"/>
        <v>4194.6788000000006</v>
      </c>
    </row>
    <row r="9" spans="1:9">
      <c r="E9" s="14" t="s">
        <v>13</v>
      </c>
      <c r="F9" s="15">
        <v>0.316</v>
      </c>
      <c r="G9" s="15">
        <v>6.5000000000000002E-2</v>
      </c>
      <c r="H9" s="3">
        <f t="shared" si="1"/>
        <v>13274.300000000001</v>
      </c>
      <c r="I9" s="7">
        <f t="shared" si="0"/>
        <v>4194.6788000000006</v>
      </c>
    </row>
    <row r="10" spans="1:9">
      <c r="E10" s="14" t="s">
        <v>14</v>
      </c>
      <c r="F10" s="15">
        <v>0.20599999999999999</v>
      </c>
      <c r="G10" s="15">
        <v>0.11</v>
      </c>
      <c r="H10" s="3">
        <f t="shared" si="1"/>
        <v>22464.2</v>
      </c>
      <c r="I10" s="7">
        <f t="shared" si="0"/>
        <v>4627.6251999999995</v>
      </c>
    </row>
    <row r="11" spans="1:9">
      <c r="E11" s="14" t="s">
        <v>61</v>
      </c>
      <c r="F11" s="15"/>
      <c r="G11" s="15"/>
      <c r="H11" s="3">
        <f t="shared" si="1"/>
        <v>0</v>
      </c>
      <c r="I11" s="7">
        <f t="shared" si="0"/>
        <v>0</v>
      </c>
    </row>
    <row r="12" spans="1:9" ht="14.25" thickBot="1">
      <c r="E12" s="14" t="s">
        <v>15</v>
      </c>
      <c r="F12" s="15"/>
      <c r="G12" s="15"/>
      <c r="H12" s="3">
        <f t="shared" si="1"/>
        <v>0</v>
      </c>
      <c r="I12" s="7">
        <f t="shared" si="0"/>
        <v>0</v>
      </c>
    </row>
    <row r="13" spans="1:9" ht="14.25" thickBot="1">
      <c r="A13" s="34" t="s">
        <v>16</v>
      </c>
      <c r="B13" s="35"/>
      <c r="C13" s="9">
        <f>C2/B6</f>
        <v>19449.523809523809</v>
      </c>
      <c r="E13" s="16" t="s">
        <v>15</v>
      </c>
      <c r="F13" s="17"/>
      <c r="G13" s="17"/>
      <c r="H13" s="8">
        <f t="shared" si="1"/>
        <v>0</v>
      </c>
      <c r="I13" s="10">
        <f t="shared" si="0"/>
        <v>0</v>
      </c>
    </row>
    <row r="14" spans="1:9">
      <c r="A14" s="36" t="s">
        <v>39</v>
      </c>
      <c r="B14" s="37"/>
      <c r="C14" s="27">
        <f>C2+I14</f>
        <v>264293.35519999999</v>
      </c>
      <c r="E14" t="s">
        <v>17</v>
      </c>
      <c r="I14" s="2">
        <f>SUM(I2:I13)</f>
        <v>60073.355200000013</v>
      </c>
    </row>
    <row r="15" spans="1:9" ht="14.25" thickBot="1">
      <c r="A15" s="32" t="s">
        <v>18</v>
      </c>
      <c r="B15" s="33"/>
      <c r="C15" s="10">
        <f>C14/B6</f>
        <v>25170.795733333332</v>
      </c>
    </row>
    <row r="17" spans="1:9" ht="14.25" thickBot="1"/>
    <row r="18" spans="1:9" ht="14.25" thickBot="1">
      <c r="B18" t="s">
        <v>19</v>
      </c>
      <c r="C18" t="s">
        <v>1</v>
      </c>
      <c r="E18" s="4"/>
      <c r="F18" s="5" t="s">
        <v>2</v>
      </c>
      <c r="G18" s="5" t="s">
        <v>3</v>
      </c>
      <c r="H18" s="5" t="s">
        <v>64</v>
      </c>
      <c r="I18" s="6" t="s">
        <v>5</v>
      </c>
    </row>
    <row r="19" spans="1:9" ht="14.25" thickBot="1">
      <c r="A19" s="11" t="s">
        <v>20</v>
      </c>
      <c r="B19" s="12">
        <v>2.5</v>
      </c>
      <c r="C19" s="13">
        <v>169611</v>
      </c>
      <c r="E19" s="14" t="s">
        <v>7</v>
      </c>
      <c r="F19" s="15">
        <v>0.38279999999999997</v>
      </c>
      <c r="G19" s="15">
        <v>0.125</v>
      </c>
      <c r="H19" s="3">
        <f>$C$19*G19</f>
        <v>21201.375</v>
      </c>
      <c r="I19" s="7">
        <f>H19*F19</f>
        <v>8115.8863499999998</v>
      </c>
    </row>
    <row r="20" spans="1:9">
      <c r="A20" s="11" t="s">
        <v>21</v>
      </c>
      <c r="B20" s="11">
        <v>1.5</v>
      </c>
      <c r="E20" s="14" t="s">
        <v>22</v>
      </c>
      <c r="F20" s="15">
        <v>0.34279999999999999</v>
      </c>
      <c r="G20" s="15">
        <v>0.14000000000000001</v>
      </c>
      <c r="H20" s="3">
        <f t="shared" ref="H20:H30" si="2">$C$19*G20</f>
        <v>23745.54</v>
      </c>
      <c r="I20" s="7">
        <f t="shared" ref="I20:I30" si="3">H20*F20</f>
        <v>8139.9711120000002</v>
      </c>
    </row>
    <row r="21" spans="1:9">
      <c r="A21" s="11" t="s">
        <v>23</v>
      </c>
      <c r="B21" s="11">
        <v>2</v>
      </c>
      <c r="E21" s="14" t="s">
        <v>13</v>
      </c>
      <c r="F21" s="15">
        <v>0.31780000000000003</v>
      </c>
      <c r="G21" s="15">
        <v>6.5000000000000002E-2</v>
      </c>
      <c r="H21" s="3">
        <f t="shared" si="2"/>
        <v>11024.715</v>
      </c>
      <c r="I21" s="7">
        <f t="shared" si="3"/>
        <v>3503.6544270000004</v>
      </c>
    </row>
    <row r="22" spans="1:9">
      <c r="A22" s="11" t="s">
        <v>24</v>
      </c>
      <c r="B22" s="11">
        <v>2</v>
      </c>
      <c r="E22" s="14" t="s">
        <v>13</v>
      </c>
      <c r="F22" s="15">
        <v>0.31780000000000003</v>
      </c>
      <c r="G22" s="15">
        <v>6.5000000000000002E-2</v>
      </c>
      <c r="H22" s="3">
        <f t="shared" si="2"/>
        <v>11024.715</v>
      </c>
      <c r="I22" s="7">
        <f t="shared" si="3"/>
        <v>3503.6544270000004</v>
      </c>
    </row>
    <row r="23" spans="1:9">
      <c r="B23">
        <f>SUM(B19:B22)</f>
        <v>8</v>
      </c>
      <c r="E23" s="14" t="s">
        <v>12</v>
      </c>
      <c r="F23" s="15">
        <v>0.26279999999999998</v>
      </c>
      <c r="G23" s="15">
        <v>9.5000000000000001E-2</v>
      </c>
      <c r="H23" s="3">
        <f t="shared" si="2"/>
        <v>16113.045</v>
      </c>
      <c r="I23" s="7">
        <f t="shared" si="3"/>
        <v>4234.5082259999999</v>
      </c>
    </row>
    <row r="24" spans="1:9">
      <c r="E24" s="14" t="s">
        <v>13</v>
      </c>
      <c r="F24" s="15">
        <v>0.31280000000000002</v>
      </c>
      <c r="G24" s="15">
        <v>0.06</v>
      </c>
      <c r="H24" s="3">
        <f t="shared" si="2"/>
        <v>10176.66</v>
      </c>
      <c r="I24" s="7">
        <f t="shared" si="3"/>
        <v>3183.2592480000003</v>
      </c>
    </row>
    <row r="25" spans="1:9">
      <c r="E25" s="14" t="s">
        <v>25</v>
      </c>
      <c r="F25" s="15">
        <v>0.27279999999999999</v>
      </c>
      <c r="G25" s="15">
        <v>0.11</v>
      </c>
      <c r="H25" s="3">
        <f t="shared" si="2"/>
        <v>18657.21</v>
      </c>
      <c r="I25" s="7">
        <f t="shared" si="3"/>
        <v>5089.6868879999993</v>
      </c>
    </row>
    <row r="26" spans="1:9">
      <c r="E26" s="14" t="s">
        <v>26</v>
      </c>
      <c r="F26" s="15"/>
      <c r="G26" s="15"/>
      <c r="H26" s="3">
        <f t="shared" si="2"/>
        <v>0</v>
      </c>
      <c r="I26" s="7">
        <f t="shared" si="3"/>
        <v>0</v>
      </c>
    </row>
    <row r="27" spans="1:9">
      <c r="E27" s="14" t="s">
        <v>61</v>
      </c>
      <c r="F27" s="15"/>
      <c r="G27" s="15"/>
      <c r="H27" s="3">
        <f t="shared" si="2"/>
        <v>0</v>
      </c>
      <c r="I27" s="7">
        <f t="shared" si="3"/>
        <v>0</v>
      </c>
    </row>
    <row r="28" spans="1:9">
      <c r="E28" s="14" t="s">
        <v>26</v>
      </c>
      <c r="F28" s="15"/>
      <c r="G28" s="15"/>
      <c r="H28" s="3">
        <f t="shared" si="2"/>
        <v>0</v>
      </c>
      <c r="I28" s="7">
        <f t="shared" si="3"/>
        <v>0</v>
      </c>
    </row>
    <row r="29" spans="1:9" ht="14.25" thickBot="1">
      <c r="E29" s="14" t="s">
        <v>15</v>
      </c>
      <c r="F29" s="15"/>
      <c r="G29" s="15"/>
      <c r="H29" s="3">
        <f>$C$19*G29</f>
        <v>0</v>
      </c>
      <c r="I29" s="7">
        <f t="shared" si="3"/>
        <v>0</v>
      </c>
    </row>
    <row r="30" spans="1:9" ht="14.25" thickBot="1">
      <c r="A30" s="34" t="s">
        <v>16</v>
      </c>
      <c r="B30" s="35"/>
      <c r="C30" s="9">
        <f>C19/B23</f>
        <v>21201.375</v>
      </c>
      <c r="E30" s="16" t="s">
        <v>15</v>
      </c>
      <c r="F30" s="17"/>
      <c r="G30" s="17"/>
      <c r="H30" s="8">
        <f t="shared" si="2"/>
        <v>0</v>
      </c>
      <c r="I30" s="10">
        <f t="shared" si="3"/>
        <v>0</v>
      </c>
    </row>
    <row r="31" spans="1:9">
      <c r="A31" s="36" t="s">
        <v>39</v>
      </c>
      <c r="B31" s="37"/>
      <c r="C31" s="27">
        <f>C19+I31</f>
        <v>205381.62067800001</v>
      </c>
      <c r="E31" t="s">
        <v>17</v>
      </c>
      <c r="I31" s="2">
        <f>SUM(I19:I30)</f>
        <v>35770.620677999999</v>
      </c>
    </row>
    <row r="32" spans="1:9" ht="14.25" thickBot="1">
      <c r="A32" s="32" t="s">
        <v>18</v>
      </c>
      <c r="B32" s="33"/>
      <c r="C32" s="10">
        <f>C31/B23</f>
        <v>25672.702584750001</v>
      </c>
    </row>
  </sheetData>
  <mergeCells count="6">
    <mergeCell ref="A32:B32"/>
    <mergeCell ref="A13:B13"/>
    <mergeCell ref="A14:B14"/>
    <mergeCell ref="A15:B15"/>
    <mergeCell ref="A30:B30"/>
    <mergeCell ref="A31:B31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H19" sqref="H19"/>
    </sheetView>
  </sheetViews>
  <sheetFormatPr defaultRowHeight="13.5"/>
  <cols>
    <col min="2" max="2" width="5.625" customWidth="1"/>
    <col min="9" max="9" width="9.5" customWidth="1"/>
  </cols>
  <sheetData>
    <row r="1" spans="1:9" ht="14.25" thickBot="1">
      <c r="B1" t="s">
        <v>0</v>
      </c>
      <c r="C1" t="s">
        <v>1</v>
      </c>
      <c r="E1" s="4"/>
      <c r="F1" s="5" t="s">
        <v>2</v>
      </c>
      <c r="G1" s="5" t="s">
        <v>3</v>
      </c>
      <c r="H1" s="5" t="s">
        <v>64</v>
      </c>
      <c r="I1" s="6" t="s">
        <v>5</v>
      </c>
    </row>
    <row r="2" spans="1:9" ht="14.25" thickBot="1">
      <c r="A2" s="11" t="s">
        <v>40</v>
      </c>
      <c r="B2" s="12">
        <v>3</v>
      </c>
      <c r="C2" s="13">
        <v>253782</v>
      </c>
      <c r="E2" s="14" t="s">
        <v>7</v>
      </c>
      <c r="F2" s="15">
        <v>0.34100000000000003</v>
      </c>
      <c r="G2" s="15">
        <v>0.125</v>
      </c>
      <c r="H2" s="3">
        <f>$C$2*G2</f>
        <v>31722.75</v>
      </c>
      <c r="I2" s="7">
        <f>H2*F2</f>
        <v>10817.457750000001</v>
      </c>
    </row>
    <row r="3" spans="1:9">
      <c r="A3" s="11" t="s">
        <v>41</v>
      </c>
      <c r="B3" s="11">
        <v>2</v>
      </c>
      <c r="E3" s="14" t="s">
        <v>14</v>
      </c>
      <c r="F3" s="15">
        <v>0.20100000000000001</v>
      </c>
      <c r="G3" s="15">
        <v>0.125</v>
      </c>
      <c r="H3" s="3">
        <f>$C$2*G3</f>
        <v>31722.75</v>
      </c>
      <c r="I3" s="7">
        <f t="shared" ref="I3:I13" si="0">H3*F3</f>
        <v>6376.2727500000001</v>
      </c>
    </row>
    <row r="4" spans="1:9">
      <c r="A4" s="11" t="s">
        <v>42</v>
      </c>
      <c r="B4" s="11">
        <v>1.5</v>
      </c>
      <c r="E4" s="14" t="s">
        <v>46</v>
      </c>
      <c r="F4" s="15">
        <v>0.27600000000000002</v>
      </c>
      <c r="G4" s="15">
        <v>6.5000000000000002E-2</v>
      </c>
      <c r="H4" s="3">
        <f t="shared" ref="H4:H13" si="1">$C$2*G4</f>
        <v>16495.830000000002</v>
      </c>
      <c r="I4" s="7">
        <f t="shared" si="0"/>
        <v>4552.8490800000009</v>
      </c>
    </row>
    <row r="5" spans="1:9">
      <c r="A5" s="11" t="s">
        <v>43</v>
      </c>
      <c r="B5" s="11">
        <v>2.5</v>
      </c>
      <c r="E5" s="14" t="s">
        <v>47</v>
      </c>
      <c r="F5" s="15">
        <v>0.26100000000000001</v>
      </c>
      <c r="G5" s="15">
        <v>0.05</v>
      </c>
      <c r="H5" s="3">
        <f t="shared" si="1"/>
        <v>12689.1</v>
      </c>
      <c r="I5" s="7">
        <f t="shared" si="0"/>
        <v>3311.8551000000002</v>
      </c>
    </row>
    <row r="6" spans="1:9">
      <c r="B6">
        <f>SUM(B2:B5)</f>
        <v>9</v>
      </c>
      <c r="E6" s="14" t="s">
        <v>44</v>
      </c>
      <c r="F6" s="15">
        <v>0.23599999999999999</v>
      </c>
      <c r="G6" s="15">
        <v>0.11</v>
      </c>
      <c r="H6" s="3">
        <f t="shared" si="1"/>
        <v>27916.02</v>
      </c>
      <c r="I6" s="7">
        <f t="shared" si="0"/>
        <v>6588.1807199999994</v>
      </c>
    </row>
    <row r="7" spans="1:9">
      <c r="E7" s="14" t="s">
        <v>12</v>
      </c>
      <c r="F7" s="15">
        <v>0.23100000000000001</v>
      </c>
      <c r="G7" s="15">
        <v>0.12</v>
      </c>
      <c r="H7" s="3">
        <f t="shared" si="1"/>
        <v>30453.84</v>
      </c>
      <c r="I7" s="7">
        <f t="shared" si="0"/>
        <v>7034.8370400000003</v>
      </c>
    </row>
    <row r="8" spans="1:9">
      <c r="E8" s="14" t="s">
        <v>14</v>
      </c>
      <c r="F8" s="15">
        <v>0.20100000000000001</v>
      </c>
      <c r="G8" s="15">
        <v>0.125</v>
      </c>
      <c r="H8" s="3">
        <f t="shared" si="1"/>
        <v>31722.75</v>
      </c>
      <c r="I8" s="7">
        <f t="shared" si="0"/>
        <v>6376.2727500000001</v>
      </c>
    </row>
    <row r="9" spans="1:9">
      <c r="E9" s="14" t="s">
        <v>45</v>
      </c>
      <c r="F9" s="15">
        <v>0.191</v>
      </c>
      <c r="G9" s="15">
        <v>0.18</v>
      </c>
      <c r="H9" s="3">
        <f t="shared" si="1"/>
        <v>45680.759999999995</v>
      </c>
      <c r="I9" s="7">
        <f t="shared" si="0"/>
        <v>8725.0251599999992</v>
      </c>
    </row>
    <row r="10" spans="1:9">
      <c r="E10" s="14" t="s">
        <v>26</v>
      </c>
      <c r="F10" s="15"/>
      <c r="G10" s="15"/>
      <c r="H10" s="3">
        <f t="shared" si="1"/>
        <v>0</v>
      </c>
      <c r="I10" s="7">
        <f t="shared" si="0"/>
        <v>0</v>
      </c>
    </row>
    <row r="11" spans="1:9">
      <c r="E11" s="14" t="s">
        <v>61</v>
      </c>
      <c r="F11" s="15"/>
      <c r="G11" s="15"/>
      <c r="H11" s="3">
        <f t="shared" si="1"/>
        <v>0</v>
      </c>
      <c r="I11" s="7">
        <f t="shared" si="0"/>
        <v>0</v>
      </c>
    </row>
    <row r="12" spans="1:9" ht="14.25" thickBot="1">
      <c r="E12" s="14" t="s">
        <v>15</v>
      </c>
      <c r="F12" s="15"/>
      <c r="G12" s="15"/>
      <c r="H12" s="3">
        <f t="shared" si="1"/>
        <v>0</v>
      </c>
      <c r="I12" s="7">
        <f t="shared" si="0"/>
        <v>0</v>
      </c>
    </row>
    <row r="13" spans="1:9" ht="14.25" thickBot="1">
      <c r="A13" s="34" t="s">
        <v>16</v>
      </c>
      <c r="B13" s="35"/>
      <c r="C13" s="9">
        <f>C2/B6</f>
        <v>28198</v>
      </c>
      <c r="E13" s="16" t="s">
        <v>15</v>
      </c>
      <c r="F13" s="17"/>
      <c r="G13" s="17"/>
      <c r="H13" s="8">
        <f t="shared" si="1"/>
        <v>0</v>
      </c>
      <c r="I13" s="10">
        <f t="shared" si="0"/>
        <v>0</v>
      </c>
    </row>
    <row r="14" spans="1:9">
      <c r="A14" s="36" t="s">
        <v>39</v>
      </c>
      <c r="B14" s="37"/>
      <c r="C14" s="27">
        <f>C2+I14</f>
        <v>307564.75034999999</v>
      </c>
      <c r="E14" t="s">
        <v>17</v>
      </c>
      <c r="I14" s="2">
        <f>SUM(I2:I13)</f>
        <v>53782.750349999995</v>
      </c>
    </row>
    <row r="15" spans="1:9" ht="14.25" thickBot="1">
      <c r="A15" s="32" t="s">
        <v>18</v>
      </c>
      <c r="B15" s="33"/>
      <c r="C15" s="10">
        <f>C14/B6</f>
        <v>34173.861149999997</v>
      </c>
    </row>
    <row r="17" spans="1:9" ht="14.25" thickBot="1"/>
    <row r="18" spans="1:9" ht="14.25" thickBot="1">
      <c r="B18" t="s">
        <v>0</v>
      </c>
      <c r="C18" t="s">
        <v>1</v>
      </c>
      <c r="E18" s="4"/>
      <c r="F18" s="5" t="s">
        <v>2</v>
      </c>
      <c r="G18" s="5" t="s">
        <v>3</v>
      </c>
      <c r="H18" s="5" t="s">
        <v>64</v>
      </c>
      <c r="I18" s="6" t="s">
        <v>5</v>
      </c>
    </row>
    <row r="19" spans="1:9" ht="14.25" thickBot="1">
      <c r="A19" s="11" t="s">
        <v>52</v>
      </c>
      <c r="B19" s="12">
        <v>2.5</v>
      </c>
      <c r="C19" s="13">
        <v>167116</v>
      </c>
      <c r="E19" s="14" t="s">
        <v>56</v>
      </c>
      <c r="F19" s="15">
        <v>0.39300000000000002</v>
      </c>
      <c r="G19" s="15">
        <v>0.24</v>
      </c>
      <c r="H19" s="3">
        <f>$C$19*G19</f>
        <v>40107.839999999997</v>
      </c>
      <c r="I19" s="7">
        <f>H19*F19</f>
        <v>15762.38112</v>
      </c>
    </row>
    <row r="20" spans="1:9">
      <c r="A20" s="11" t="s">
        <v>53</v>
      </c>
      <c r="B20" s="11">
        <v>1.5</v>
      </c>
      <c r="E20" s="14" t="s">
        <v>7</v>
      </c>
      <c r="F20" s="15">
        <v>0.373</v>
      </c>
      <c r="G20" s="15">
        <v>0.11</v>
      </c>
      <c r="H20" s="3">
        <f t="shared" ref="H20:H30" si="2">$C$19*G20</f>
        <v>18382.759999999998</v>
      </c>
      <c r="I20" s="7">
        <f t="shared" ref="I20:I30" si="3">H20*F20</f>
        <v>6856.769479999999</v>
      </c>
    </row>
    <row r="21" spans="1:9">
      <c r="A21" s="11" t="s">
        <v>54</v>
      </c>
      <c r="B21" s="11">
        <v>1.5</v>
      </c>
      <c r="E21" s="14" t="s">
        <v>57</v>
      </c>
      <c r="F21" s="15">
        <v>0.34300000000000003</v>
      </c>
      <c r="G21" s="15">
        <v>0.12</v>
      </c>
      <c r="H21" s="3">
        <f t="shared" si="2"/>
        <v>20053.919999999998</v>
      </c>
      <c r="I21" s="7">
        <f t="shared" si="3"/>
        <v>6878.4945600000001</v>
      </c>
    </row>
    <row r="22" spans="1:9">
      <c r="A22" s="11" t="s">
        <v>55</v>
      </c>
      <c r="B22" s="11">
        <v>2</v>
      </c>
      <c r="E22" s="14" t="s">
        <v>46</v>
      </c>
      <c r="F22" s="15">
        <v>0.31780000000000003</v>
      </c>
      <c r="G22" s="15">
        <v>6.5000000000000002E-2</v>
      </c>
      <c r="H22" s="3">
        <f t="shared" si="2"/>
        <v>10862.54</v>
      </c>
      <c r="I22" s="7">
        <f t="shared" si="3"/>
        <v>3452.1152120000006</v>
      </c>
    </row>
    <row r="23" spans="1:9">
      <c r="B23">
        <f>SUM(B19:B22)</f>
        <v>7.5</v>
      </c>
      <c r="E23" s="14" t="s">
        <v>58</v>
      </c>
      <c r="F23" s="15">
        <v>0.26279999999999998</v>
      </c>
      <c r="G23" s="15">
        <v>0.06</v>
      </c>
      <c r="H23" s="3">
        <f t="shared" si="2"/>
        <v>10026.959999999999</v>
      </c>
      <c r="I23" s="7">
        <f t="shared" si="3"/>
        <v>2635.0850879999994</v>
      </c>
    </row>
    <row r="24" spans="1:9">
      <c r="E24" s="14" t="s">
        <v>58</v>
      </c>
      <c r="F24" s="15">
        <v>0.31280000000000002</v>
      </c>
      <c r="G24" s="15">
        <v>0.06</v>
      </c>
      <c r="H24" s="3">
        <f t="shared" si="2"/>
        <v>10026.959999999999</v>
      </c>
      <c r="I24" s="7">
        <f t="shared" si="3"/>
        <v>3136.4330879999998</v>
      </c>
    </row>
    <row r="25" spans="1:9">
      <c r="E25" s="14" t="s">
        <v>47</v>
      </c>
      <c r="F25" s="15">
        <v>0.27279999999999999</v>
      </c>
      <c r="G25" s="15">
        <v>0.05</v>
      </c>
      <c r="H25" s="3">
        <f t="shared" si="2"/>
        <v>8355.8000000000011</v>
      </c>
      <c r="I25" s="7">
        <f t="shared" si="3"/>
        <v>2279.4622400000003</v>
      </c>
    </row>
    <row r="26" spans="1:9">
      <c r="E26" s="14" t="s">
        <v>59</v>
      </c>
      <c r="F26" s="15">
        <v>0.28299999999999997</v>
      </c>
      <c r="G26" s="15">
        <v>0.13</v>
      </c>
      <c r="H26" s="3">
        <f t="shared" si="2"/>
        <v>21725.08</v>
      </c>
      <c r="I26" s="7">
        <f t="shared" si="3"/>
        <v>6148.1976400000003</v>
      </c>
    </row>
    <row r="27" spans="1:9">
      <c r="E27" s="14" t="s">
        <v>12</v>
      </c>
      <c r="F27" s="15">
        <v>0.27300000000000002</v>
      </c>
      <c r="G27" s="15">
        <v>0.1</v>
      </c>
      <c r="H27" s="3">
        <f t="shared" si="2"/>
        <v>16711.600000000002</v>
      </c>
      <c r="I27" s="7">
        <f t="shared" si="3"/>
        <v>4562.2668000000012</v>
      </c>
    </row>
    <row r="28" spans="1:9">
      <c r="E28" s="14" t="s">
        <v>14</v>
      </c>
      <c r="F28" s="15">
        <v>0.20799999999999999</v>
      </c>
      <c r="G28" s="15">
        <v>0.11</v>
      </c>
      <c r="H28" s="3">
        <f t="shared" si="2"/>
        <v>18382.759999999998</v>
      </c>
      <c r="I28" s="7">
        <f t="shared" si="3"/>
        <v>3823.6140799999994</v>
      </c>
    </row>
    <row r="29" spans="1:9" ht="14.25" thickBot="1">
      <c r="E29" s="14" t="s">
        <v>14</v>
      </c>
      <c r="F29" s="15">
        <v>0.20799999999999999</v>
      </c>
      <c r="G29" s="15">
        <v>0.11</v>
      </c>
      <c r="H29" s="3">
        <f>$C$19*G29</f>
        <v>18382.759999999998</v>
      </c>
      <c r="I29" s="7">
        <f t="shared" si="3"/>
        <v>3823.6140799999994</v>
      </c>
    </row>
    <row r="30" spans="1:9" ht="14.25" thickBot="1">
      <c r="A30" s="34" t="s">
        <v>16</v>
      </c>
      <c r="B30" s="35"/>
      <c r="C30" s="9">
        <f>C19/B23</f>
        <v>22282.133333333335</v>
      </c>
      <c r="E30" s="16" t="s">
        <v>15</v>
      </c>
      <c r="F30" s="17"/>
      <c r="G30" s="17"/>
      <c r="H30" s="8">
        <f t="shared" si="2"/>
        <v>0</v>
      </c>
      <c r="I30" s="10">
        <f t="shared" si="3"/>
        <v>0</v>
      </c>
    </row>
    <row r="31" spans="1:9">
      <c r="A31" s="36" t="s">
        <v>39</v>
      </c>
      <c r="B31" s="37"/>
      <c r="C31" s="27">
        <f>C19+I31</f>
        <v>226474.433388</v>
      </c>
      <c r="E31" t="s">
        <v>17</v>
      </c>
      <c r="I31" s="2">
        <f>SUM(I19:I30)</f>
        <v>59358.433388000005</v>
      </c>
    </row>
    <row r="32" spans="1:9" ht="14.25" thickBot="1">
      <c r="A32" s="32" t="s">
        <v>18</v>
      </c>
      <c r="B32" s="33"/>
      <c r="C32" s="10">
        <f>C31/B23</f>
        <v>30196.5911184</v>
      </c>
    </row>
  </sheetData>
  <mergeCells count="6">
    <mergeCell ref="A13:B13"/>
    <mergeCell ref="A14:B14"/>
    <mergeCell ref="A15:B15"/>
    <mergeCell ref="A30:B30"/>
    <mergeCell ref="A31:B31"/>
    <mergeCell ref="A32:B32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H19" sqref="H19"/>
    </sheetView>
  </sheetViews>
  <sheetFormatPr defaultRowHeight="13.5"/>
  <cols>
    <col min="2" max="2" width="5.625" customWidth="1"/>
    <col min="9" max="9" width="9.5" customWidth="1"/>
  </cols>
  <sheetData>
    <row r="1" spans="1:9" ht="14.25" thickBot="1">
      <c r="B1" t="s">
        <v>0</v>
      </c>
      <c r="C1" t="s">
        <v>1</v>
      </c>
      <c r="E1" s="4"/>
      <c r="F1" s="5" t="s">
        <v>2</v>
      </c>
      <c r="G1" s="5" t="s">
        <v>3</v>
      </c>
      <c r="H1" s="5" t="s">
        <v>63</v>
      </c>
      <c r="I1" s="6" t="s">
        <v>5</v>
      </c>
    </row>
    <row r="2" spans="1:9" ht="14.25" thickBot="1">
      <c r="A2" s="11"/>
      <c r="B2" s="12"/>
      <c r="C2" s="13"/>
      <c r="E2" s="14"/>
      <c r="F2" s="15"/>
      <c r="G2" s="15"/>
      <c r="H2" s="3">
        <f>$C$2*G2</f>
        <v>0</v>
      </c>
      <c r="I2" s="7">
        <f>H2*F2</f>
        <v>0</v>
      </c>
    </row>
    <row r="3" spans="1:9">
      <c r="A3" s="11"/>
      <c r="B3" s="11"/>
      <c r="E3" s="14"/>
      <c r="F3" s="15"/>
      <c r="G3" s="15"/>
      <c r="H3" s="3">
        <f>$C$2*G3</f>
        <v>0</v>
      </c>
      <c r="I3" s="7">
        <f t="shared" ref="I3:I13" si="0">H3*F3</f>
        <v>0</v>
      </c>
    </row>
    <row r="4" spans="1:9">
      <c r="A4" s="11"/>
      <c r="B4" s="11"/>
      <c r="E4" s="14"/>
      <c r="F4" s="15"/>
      <c r="G4" s="15"/>
      <c r="H4" s="3">
        <f t="shared" ref="H4:H13" si="1">$C$2*G4</f>
        <v>0</v>
      </c>
      <c r="I4" s="7">
        <f t="shared" si="0"/>
        <v>0</v>
      </c>
    </row>
    <row r="5" spans="1:9">
      <c r="A5" s="11"/>
      <c r="B5" s="11"/>
      <c r="E5" s="14"/>
      <c r="F5" s="15"/>
      <c r="G5" s="15"/>
      <c r="H5" s="3">
        <f t="shared" si="1"/>
        <v>0</v>
      </c>
      <c r="I5" s="7">
        <f t="shared" si="0"/>
        <v>0</v>
      </c>
    </row>
    <row r="6" spans="1:9">
      <c r="B6">
        <f>SUM(B2:B5)</f>
        <v>0</v>
      </c>
      <c r="E6" s="14"/>
      <c r="F6" s="15"/>
      <c r="G6" s="15"/>
      <c r="H6" s="3">
        <f t="shared" si="1"/>
        <v>0</v>
      </c>
      <c r="I6" s="7">
        <f t="shared" si="0"/>
        <v>0</v>
      </c>
    </row>
    <row r="7" spans="1:9">
      <c r="E7" s="14"/>
      <c r="F7" s="15"/>
      <c r="G7" s="15"/>
      <c r="H7" s="3">
        <f t="shared" si="1"/>
        <v>0</v>
      </c>
      <c r="I7" s="7">
        <f t="shared" si="0"/>
        <v>0</v>
      </c>
    </row>
    <row r="8" spans="1:9">
      <c r="E8" s="14"/>
      <c r="F8" s="15"/>
      <c r="G8" s="15"/>
      <c r="H8" s="3">
        <f t="shared" si="1"/>
        <v>0</v>
      </c>
      <c r="I8" s="7">
        <f t="shared" si="0"/>
        <v>0</v>
      </c>
    </row>
    <row r="9" spans="1:9">
      <c r="E9" s="14"/>
      <c r="F9" s="15"/>
      <c r="G9" s="15"/>
      <c r="H9" s="3">
        <f t="shared" si="1"/>
        <v>0</v>
      </c>
      <c r="I9" s="7">
        <f t="shared" si="0"/>
        <v>0</v>
      </c>
    </row>
    <row r="10" spans="1:9">
      <c r="E10" s="14"/>
      <c r="F10" s="15"/>
      <c r="G10" s="15"/>
      <c r="H10" s="3">
        <f t="shared" si="1"/>
        <v>0</v>
      </c>
      <c r="I10" s="7">
        <f t="shared" si="0"/>
        <v>0</v>
      </c>
    </row>
    <row r="11" spans="1:9">
      <c r="E11" s="14"/>
      <c r="F11" s="15"/>
      <c r="G11" s="15"/>
      <c r="H11" s="3">
        <f t="shared" si="1"/>
        <v>0</v>
      </c>
      <c r="I11" s="7">
        <f t="shared" si="0"/>
        <v>0</v>
      </c>
    </row>
    <row r="12" spans="1:9" ht="14.25" thickBot="1">
      <c r="E12" s="14"/>
      <c r="F12" s="15"/>
      <c r="G12" s="15"/>
      <c r="H12" s="3">
        <f t="shared" si="1"/>
        <v>0</v>
      </c>
      <c r="I12" s="7">
        <f t="shared" si="0"/>
        <v>0</v>
      </c>
    </row>
    <row r="13" spans="1:9" ht="14.25" thickBot="1">
      <c r="A13" s="34" t="s">
        <v>16</v>
      </c>
      <c r="B13" s="35"/>
      <c r="C13" s="9" t="e">
        <f>C2/B6</f>
        <v>#DIV/0!</v>
      </c>
      <c r="E13" s="16"/>
      <c r="F13" s="17"/>
      <c r="G13" s="17"/>
      <c r="H13" s="8">
        <f t="shared" si="1"/>
        <v>0</v>
      </c>
      <c r="I13" s="10">
        <f t="shared" si="0"/>
        <v>0</v>
      </c>
    </row>
    <row r="14" spans="1:9">
      <c r="A14" s="36" t="s">
        <v>39</v>
      </c>
      <c r="B14" s="37"/>
      <c r="C14" s="27">
        <f>C2+I14</f>
        <v>0</v>
      </c>
      <c r="E14" t="s">
        <v>17</v>
      </c>
      <c r="I14" s="2">
        <f>SUM(I2:I13)</f>
        <v>0</v>
      </c>
    </row>
    <row r="15" spans="1:9" ht="14.25" thickBot="1">
      <c r="A15" s="32" t="s">
        <v>18</v>
      </c>
      <c r="B15" s="33"/>
      <c r="C15" s="10" t="e">
        <f>C14/B6</f>
        <v>#DIV/0!</v>
      </c>
    </row>
    <row r="17" spans="1:9" ht="14.25" thickBot="1"/>
    <row r="18" spans="1:9" ht="14.25" thickBot="1">
      <c r="B18" t="s">
        <v>0</v>
      </c>
      <c r="C18" t="s">
        <v>1</v>
      </c>
      <c r="E18" s="4"/>
      <c r="F18" s="5" t="s">
        <v>2</v>
      </c>
      <c r="G18" s="5" t="s">
        <v>3</v>
      </c>
      <c r="H18" s="5" t="s">
        <v>64</v>
      </c>
      <c r="I18" s="6" t="s">
        <v>5</v>
      </c>
    </row>
    <row r="19" spans="1:9" ht="14.25" thickBot="1">
      <c r="A19" s="11"/>
      <c r="B19" s="12"/>
      <c r="C19" s="13"/>
      <c r="E19" s="14"/>
      <c r="F19" s="15"/>
      <c r="G19" s="15"/>
      <c r="H19" s="3">
        <f>$C$19*G19</f>
        <v>0</v>
      </c>
      <c r="I19" s="7">
        <f>H19*F19</f>
        <v>0</v>
      </c>
    </row>
    <row r="20" spans="1:9">
      <c r="A20" s="11"/>
      <c r="B20" s="11"/>
      <c r="E20" s="14"/>
      <c r="F20" s="15"/>
      <c r="G20" s="15"/>
      <c r="H20" s="3">
        <f t="shared" ref="H20:H30" si="2">$C$19*G20</f>
        <v>0</v>
      </c>
      <c r="I20" s="7">
        <f t="shared" ref="I20:I30" si="3">H20*F20</f>
        <v>0</v>
      </c>
    </row>
    <row r="21" spans="1:9">
      <c r="A21" s="11"/>
      <c r="B21" s="11"/>
      <c r="E21" s="14"/>
      <c r="F21" s="15"/>
      <c r="G21" s="15"/>
      <c r="H21" s="3">
        <f t="shared" si="2"/>
        <v>0</v>
      </c>
      <c r="I21" s="7">
        <f t="shared" si="3"/>
        <v>0</v>
      </c>
    </row>
    <row r="22" spans="1:9">
      <c r="A22" s="11"/>
      <c r="B22" s="11"/>
      <c r="E22" s="14"/>
      <c r="F22" s="15"/>
      <c r="G22" s="15"/>
      <c r="H22" s="3">
        <f t="shared" si="2"/>
        <v>0</v>
      </c>
      <c r="I22" s="7">
        <f t="shared" si="3"/>
        <v>0</v>
      </c>
    </row>
    <row r="23" spans="1:9">
      <c r="B23">
        <f>SUM(B19:B22)</f>
        <v>0</v>
      </c>
      <c r="E23" s="14"/>
      <c r="F23" s="15"/>
      <c r="G23" s="15"/>
      <c r="H23" s="3">
        <f t="shared" si="2"/>
        <v>0</v>
      </c>
      <c r="I23" s="7">
        <f t="shared" si="3"/>
        <v>0</v>
      </c>
    </row>
    <row r="24" spans="1:9">
      <c r="E24" s="14"/>
      <c r="F24" s="15"/>
      <c r="G24" s="15"/>
      <c r="H24" s="3">
        <f t="shared" si="2"/>
        <v>0</v>
      </c>
      <c r="I24" s="7">
        <f t="shared" si="3"/>
        <v>0</v>
      </c>
    </row>
    <row r="25" spans="1:9">
      <c r="E25" s="14"/>
      <c r="F25" s="15"/>
      <c r="G25" s="15"/>
      <c r="H25" s="3">
        <f t="shared" si="2"/>
        <v>0</v>
      </c>
      <c r="I25" s="7">
        <f t="shared" si="3"/>
        <v>0</v>
      </c>
    </row>
    <row r="26" spans="1:9">
      <c r="E26" s="14"/>
      <c r="F26" s="15"/>
      <c r="G26" s="15"/>
      <c r="H26" s="3">
        <f t="shared" si="2"/>
        <v>0</v>
      </c>
      <c r="I26" s="7">
        <f t="shared" si="3"/>
        <v>0</v>
      </c>
    </row>
    <row r="27" spans="1:9">
      <c r="E27" s="14"/>
      <c r="F27" s="15"/>
      <c r="G27" s="15"/>
      <c r="H27" s="3">
        <f t="shared" si="2"/>
        <v>0</v>
      </c>
      <c r="I27" s="7">
        <f t="shared" si="3"/>
        <v>0</v>
      </c>
    </row>
    <row r="28" spans="1:9">
      <c r="E28" s="14"/>
      <c r="F28" s="15"/>
      <c r="G28" s="15"/>
      <c r="H28" s="3">
        <f t="shared" si="2"/>
        <v>0</v>
      </c>
      <c r="I28" s="7">
        <f t="shared" si="3"/>
        <v>0</v>
      </c>
    </row>
    <row r="29" spans="1:9" ht="14.25" thickBot="1">
      <c r="E29" s="14"/>
      <c r="F29" s="15"/>
      <c r="G29" s="15"/>
      <c r="H29" s="3">
        <f>$C$19*G29</f>
        <v>0</v>
      </c>
      <c r="I29" s="7">
        <f t="shared" si="3"/>
        <v>0</v>
      </c>
    </row>
    <row r="30" spans="1:9" ht="14.25" thickBot="1">
      <c r="A30" s="34" t="s">
        <v>16</v>
      </c>
      <c r="B30" s="35"/>
      <c r="C30" s="9" t="e">
        <f>C19/B23</f>
        <v>#DIV/0!</v>
      </c>
      <c r="E30" s="16"/>
      <c r="F30" s="17"/>
      <c r="G30" s="17"/>
      <c r="H30" s="8">
        <f t="shared" si="2"/>
        <v>0</v>
      </c>
      <c r="I30" s="10">
        <f t="shared" si="3"/>
        <v>0</v>
      </c>
    </row>
    <row r="31" spans="1:9">
      <c r="A31" s="36" t="s">
        <v>39</v>
      </c>
      <c r="B31" s="37"/>
      <c r="C31" s="27">
        <f>C19+I31</f>
        <v>0</v>
      </c>
      <c r="E31" t="s">
        <v>17</v>
      </c>
      <c r="I31" s="2">
        <f>SUM(I19:I30)</f>
        <v>0</v>
      </c>
    </row>
    <row r="32" spans="1:9" ht="14.25" thickBot="1">
      <c r="A32" s="32" t="s">
        <v>18</v>
      </c>
      <c r="B32" s="33"/>
      <c r="C32" s="10" t="e">
        <f>C31/B23</f>
        <v>#DIV/0!</v>
      </c>
    </row>
  </sheetData>
  <mergeCells count="6">
    <mergeCell ref="A13:B13"/>
    <mergeCell ref="A14:B14"/>
    <mergeCell ref="A15:B15"/>
    <mergeCell ref="A30:B30"/>
    <mergeCell ref="A31:B31"/>
    <mergeCell ref="A32:B32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A7" sqref="A7"/>
    </sheetView>
  </sheetViews>
  <sheetFormatPr defaultRowHeight="13.5"/>
  <cols>
    <col min="2" max="2" width="5.875" customWidth="1"/>
    <col min="3" max="3" width="9.375" bestFit="1" customWidth="1"/>
    <col min="4" max="5" width="9.375" style="1" customWidth="1"/>
    <col min="6" max="6" width="9.125" bestFit="1" customWidth="1"/>
    <col min="7" max="7" width="9.25" bestFit="1" customWidth="1"/>
  </cols>
  <sheetData>
    <row r="1" spans="1:7">
      <c r="A1" s="4" t="s">
        <v>30</v>
      </c>
      <c r="B1" s="28" t="s">
        <v>48</v>
      </c>
      <c r="C1" s="5" t="s">
        <v>27</v>
      </c>
      <c r="D1" s="22" t="s">
        <v>28</v>
      </c>
      <c r="E1" s="22" t="s">
        <v>29</v>
      </c>
      <c r="F1" s="5" t="s">
        <v>32</v>
      </c>
      <c r="G1" s="6" t="s">
        <v>33</v>
      </c>
    </row>
    <row r="2" spans="1:7">
      <c r="A2" s="23" t="s">
        <v>6</v>
      </c>
      <c r="B2" s="29">
        <v>10.5</v>
      </c>
      <c r="C2" s="21">
        <v>264293</v>
      </c>
      <c r="D2" s="3">
        <f>C2*2</f>
        <v>528586</v>
      </c>
      <c r="E2" s="3">
        <f>C2*0.8</f>
        <v>211434.40000000002</v>
      </c>
      <c r="F2" s="3">
        <f>C2/2</f>
        <v>132146.5</v>
      </c>
      <c r="G2" s="7">
        <f>C2</f>
        <v>264293</v>
      </c>
    </row>
    <row r="3" spans="1:7">
      <c r="A3" s="23" t="s">
        <v>51</v>
      </c>
      <c r="B3" s="29">
        <v>8</v>
      </c>
      <c r="C3" s="20">
        <v>169661</v>
      </c>
      <c r="D3" s="3">
        <f t="shared" ref="D3:D6" si="0">C3*2</f>
        <v>339322</v>
      </c>
      <c r="E3" s="3">
        <f t="shared" ref="E3:E6" si="1">C3*0.8</f>
        <v>135728.80000000002</v>
      </c>
      <c r="F3" s="3">
        <f t="shared" ref="F3:F6" si="2">C3/2</f>
        <v>84830.5</v>
      </c>
      <c r="G3" s="7">
        <f t="shared" ref="G3:G6" si="3">C3</f>
        <v>169661</v>
      </c>
    </row>
    <row r="4" spans="1:7">
      <c r="A4" s="23"/>
      <c r="B4" s="29"/>
      <c r="C4" s="20"/>
      <c r="D4" s="3">
        <f t="shared" si="0"/>
        <v>0</v>
      </c>
      <c r="E4" s="3">
        <f t="shared" si="1"/>
        <v>0</v>
      </c>
      <c r="F4" s="3">
        <f t="shared" si="2"/>
        <v>0</v>
      </c>
      <c r="G4" s="7">
        <f t="shared" si="3"/>
        <v>0</v>
      </c>
    </row>
    <row r="5" spans="1:7">
      <c r="A5" s="23"/>
      <c r="B5" s="29"/>
      <c r="C5" s="20"/>
      <c r="D5" s="3">
        <f t="shared" si="0"/>
        <v>0</v>
      </c>
      <c r="E5" s="3">
        <f t="shared" si="1"/>
        <v>0</v>
      </c>
      <c r="F5" s="3">
        <f t="shared" si="2"/>
        <v>0</v>
      </c>
      <c r="G5" s="7">
        <f t="shared" si="3"/>
        <v>0</v>
      </c>
    </row>
    <row r="6" spans="1:7">
      <c r="A6" s="23"/>
      <c r="B6" s="29"/>
      <c r="C6" s="20"/>
      <c r="D6" s="3">
        <f t="shared" si="0"/>
        <v>0</v>
      </c>
      <c r="E6" s="3">
        <f t="shared" si="1"/>
        <v>0</v>
      </c>
      <c r="F6" s="3">
        <f t="shared" si="2"/>
        <v>0</v>
      </c>
      <c r="G6" s="7">
        <f t="shared" si="3"/>
        <v>0</v>
      </c>
    </row>
    <row r="7" spans="1:7" ht="14.25" thickBot="1">
      <c r="A7" s="24" t="s">
        <v>17</v>
      </c>
      <c r="B7" s="30">
        <f>SUM(B2:B6)</f>
        <v>18.5</v>
      </c>
      <c r="C7" s="25">
        <f>SUM(C2:C6)</f>
        <v>433954</v>
      </c>
      <c r="D7" s="8">
        <f>SUM(D2:D6)</f>
        <v>867908</v>
      </c>
      <c r="E7" s="8">
        <f>SUM(E2:E6)</f>
        <v>347163.20000000007</v>
      </c>
      <c r="F7" s="8">
        <f t="shared" ref="F7:G7" si="4">SUM(F2:F6)</f>
        <v>216977</v>
      </c>
      <c r="G7" s="10">
        <f t="shared" si="4"/>
        <v>433954</v>
      </c>
    </row>
    <row r="8" spans="1:7" ht="14.25" thickBot="1">
      <c r="A8" s="19"/>
      <c r="B8" s="19"/>
      <c r="C8" s="19"/>
      <c r="D8" s="18"/>
      <c r="E8" s="18"/>
    </row>
    <row r="9" spans="1:7">
      <c r="A9" s="4" t="s">
        <v>31</v>
      </c>
      <c r="B9" s="28"/>
      <c r="C9" s="5" t="s">
        <v>27</v>
      </c>
      <c r="D9" s="22" t="s">
        <v>28</v>
      </c>
      <c r="E9" s="22" t="s">
        <v>29</v>
      </c>
      <c r="F9" s="5" t="s">
        <v>32</v>
      </c>
      <c r="G9" s="6" t="s">
        <v>33</v>
      </c>
    </row>
    <row r="10" spans="1:7">
      <c r="A10" s="23" t="s">
        <v>60</v>
      </c>
      <c r="B10" s="29">
        <v>7.5</v>
      </c>
      <c r="C10" s="21">
        <v>226474</v>
      </c>
      <c r="D10" s="3">
        <f>C10/2</f>
        <v>113237</v>
      </c>
      <c r="E10" s="3">
        <f>C10*1.3</f>
        <v>294416.2</v>
      </c>
      <c r="F10" s="3">
        <f>C10</f>
        <v>226474</v>
      </c>
      <c r="G10" s="7">
        <f>C10*2</f>
        <v>452948</v>
      </c>
    </row>
    <row r="11" spans="1:7">
      <c r="A11" s="23"/>
      <c r="B11" s="29"/>
      <c r="C11" s="20"/>
      <c r="D11" s="3">
        <f t="shared" ref="D11:D14" si="5">C11/2</f>
        <v>0</v>
      </c>
      <c r="E11" s="3">
        <f t="shared" ref="E11:E14" si="6">C11*1.3</f>
        <v>0</v>
      </c>
      <c r="F11" s="3">
        <f t="shared" ref="F11:F14" si="7">C11</f>
        <v>0</v>
      </c>
      <c r="G11" s="7">
        <f t="shared" ref="G11:G14" si="8">C11*2</f>
        <v>0</v>
      </c>
    </row>
    <row r="12" spans="1:7">
      <c r="A12" s="23"/>
      <c r="B12" s="29"/>
      <c r="C12" s="20"/>
      <c r="D12" s="3">
        <f t="shared" si="5"/>
        <v>0</v>
      </c>
      <c r="E12" s="3">
        <f t="shared" si="6"/>
        <v>0</v>
      </c>
      <c r="F12" s="3">
        <f t="shared" si="7"/>
        <v>0</v>
      </c>
      <c r="G12" s="7">
        <f t="shared" si="8"/>
        <v>0</v>
      </c>
    </row>
    <row r="13" spans="1:7">
      <c r="A13" s="23"/>
      <c r="B13" s="29"/>
      <c r="C13" s="20"/>
      <c r="D13" s="3">
        <f t="shared" si="5"/>
        <v>0</v>
      </c>
      <c r="E13" s="3">
        <f t="shared" si="6"/>
        <v>0</v>
      </c>
      <c r="F13" s="3">
        <f t="shared" si="7"/>
        <v>0</v>
      </c>
      <c r="G13" s="7">
        <f t="shared" si="8"/>
        <v>0</v>
      </c>
    </row>
    <row r="14" spans="1:7">
      <c r="A14" s="23"/>
      <c r="B14" s="29"/>
      <c r="C14" s="20"/>
      <c r="D14" s="3">
        <f t="shared" si="5"/>
        <v>0</v>
      </c>
      <c r="E14" s="3">
        <f t="shared" si="6"/>
        <v>0</v>
      </c>
      <c r="F14" s="3">
        <f t="shared" si="7"/>
        <v>0</v>
      </c>
      <c r="G14" s="7">
        <f t="shared" si="8"/>
        <v>0</v>
      </c>
    </row>
    <row r="15" spans="1:7" ht="14.25" thickBot="1">
      <c r="A15" s="24" t="s">
        <v>17</v>
      </c>
      <c r="B15" s="30">
        <f>SUM(B10:B14)</f>
        <v>7.5</v>
      </c>
      <c r="C15" s="25">
        <f>SUM(C10:C14)</f>
        <v>226474</v>
      </c>
      <c r="D15" s="8">
        <f>SUM(D10:D14)</f>
        <v>113237</v>
      </c>
      <c r="E15" s="8">
        <f>SUM(E10:E14)</f>
        <v>294416.2</v>
      </c>
      <c r="F15" s="8">
        <f t="shared" ref="F15" si="9">SUM(F10:F14)</f>
        <v>226474</v>
      </c>
      <c r="G15" s="10">
        <f t="shared" ref="G15" si="10">SUM(G10:G14)</f>
        <v>452948</v>
      </c>
    </row>
    <row r="16" spans="1:7" ht="14.25" thickBot="1"/>
    <row r="17" spans="1:7">
      <c r="A17" s="4" t="s">
        <v>35</v>
      </c>
      <c r="B17" s="28"/>
      <c r="C17" s="5" t="s">
        <v>27</v>
      </c>
      <c r="D17" s="22" t="s">
        <v>28</v>
      </c>
      <c r="E17" s="22" t="s">
        <v>29</v>
      </c>
      <c r="F17" s="5" t="s">
        <v>32</v>
      </c>
      <c r="G17" s="6" t="s">
        <v>33</v>
      </c>
    </row>
    <row r="18" spans="1:7">
      <c r="A18" s="23" t="s">
        <v>40</v>
      </c>
      <c r="B18" s="29">
        <v>9</v>
      </c>
      <c r="C18" s="21">
        <v>307565</v>
      </c>
      <c r="D18" s="3">
        <f>C18</f>
        <v>307565</v>
      </c>
      <c r="E18" s="3">
        <f>C18</f>
        <v>307565</v>
      </c>
      <c r="F18" s="3">
        <f>C18</f>
        <v>307565</v>
      </c>
      <c r="G18" s="7">
        <f>C18</f>
        <v>307565</v>
      </c>
    </row>
    <row r="19" spans="1:7">
      <c r="A19" s="23"/>
      <c r="B19" s="29"/>
      <c r="C19" s="20"/>
      <c r="D19" s="3">
        <f t="shared" ref="D19:D22" si="11">C19</f>
        <v>0</v>
      </c>
      <c r="E19" s="3">
        <f t="shared" ref="E19:E22" si="12">C19</f>
        <v>0</v>
      </c>
      <c r="F19" s="3">
        <f t="shared" ref="F19:F22" si="13">C19</f>
        <v>0</v>
      </c>
      <c r="G19" s="7">
        <f t="shared" ref="G19:G22" si="14">C19</f>
        <v>0</v>
      </c>
    </row>
    <row r="20" spans="1:7">
      <c r="A20" s="23"/>
      <c r="B20" s="29"/>
      <c r="C20" s="20"/>
      <c r="D20" s="3">
        <f t="shared" si="11"/>
        <v>0</v>
      </c>
      <c r="E20" s="3">
        <f t="shared" si="12"/>
        <v>0</v>
      </c>
      <c r="F20" s="3">
        <f t="shared" si="13"/>
        <v>0</v>
      </c>
      <c r="G20" s="7">
        <f t="shared" si="14"/>
        <v>0</v>
      </c>
    </row>
    <row r="21" spans="1:7">
      <c r="A21" s="23"/>
      <c r="B21" s="29"/>
      <c r="C21" s="20"/>
      <c r="D21" s="3">
        <f t="shared" si="11"/>
        <v>0</v>
      </c>
      <c r="E21" s="3">
        <f t="shared" si="12"/>
        <v>0</v>
      </c>
      <c r="F21" s="3">
        <f t="shared" si="13"/>
        <v>0</v>
      </c>
      <c r="G21" s="7">
        <f t="shared" si="14"/>
        <v>0</v>
      </c>
    </row>
    <row r="22" spans="1:7">
      <c r="A22" s="23"/>
      <c r="B22" s="29"/>
      <c r="C22" s="20"/>
      <c r="D22" s="3">
        <f t="shared" si="11"/>
        <v>0</v>
      </c>
      <c r="E22" s="3">
        <f t="shared" si="12"/>
        <v>0</v>
      </c>
      <c r="F22" s="3">
        <f t="shared" si="13"/>
        <v>0</v>
      </c>
      <c r="G22" s="7">
        <f t="shared" si="14"/>
        <v>0</v>
      </c>
    </row>
    <row r="23" spans="1:7" ht="14.25" thickBot="1">
      <c r="A23" s="24" t="s">
        <v>17</v>
      </c>
      <c r="B23" s="30">
        <f>SUM(B18:B22)</f>
        <v>9</v>
      </c>
      <c r="C23" s="25">
        <f>SUM(C18:C22)</f>
        <v>307565</v>
      </c>
      <c r="D23" s="8">
        <f>SUM(D18:D22)</f>
        <v>307565</v>
      </c>
      <c r="E23" s="8">
        <f>SUM(E18:E22)</f>
        <v>307565</v>
      </c>
      <c r="F23" s="8">
        <f t="shared" ref="F23" si="15">SUM(F18:F22)</f>
        <v>307565</v>
      </c>
      <c r="G23" s="10">
        <f t="shared" ref="G23" si="16">SUM(G18:G22)</f>
        <v>307565</v>
      </c>
    </row>
    <row r="24" spans="1:7" ht="14.25" thickBot="1"/>
    <row r="25" spans="1:7">
      <c r="A25" s="4" t="s">
        <v>34</v>
      </c>
      <c r="B25" s="28"/>
      <c r="C25" s="5" t="s">
        <v>27</v>
      </c>
      <c r="D25" s="22" t="s">
        <v>28</v>
      </c>
      <c r="E25" s="22" t="s">
        <v>29</v>
      </c>
      <c r="F25" s="5" t="s">
        <v>32</v>
      </c>
      <c r="G25" s="6" t="s">
        <v>33</v>
      </c>
    </row>
    <row r="26" spans="1:7">
      <c r="A26" s="23"/>
      <c r="B26" s="29"/>
      <c r="C26" s="21"/>
      <c r="D26" s="3">
        <f>C26</f>
        <v>0</v>
      </c>
      <c r="E26" s="3">
        <f>C26*0.8</f>
        <v>0</v>
      </c>
      <c r="F26" s="3">
        <f>C26*2</f>
        <v>0</v>
      </c>
      <c r="G26" s="7">
        <f>C26/2</f>
        <v>0</v>
      </c>
    </row>
    <row r="27" spans="1:7">
      <c r="A27" s="23"/>
      <c r="B27" s="29"/>
      <c r="C27" s="20"/>
      <c r="D27" s="3">
        <f t="shared" ref="D27:D30" si="17">C27</f>
        <v>0</v>
      </c>
      <c r="E27" s="3">
        <f t="shared" ref="E27:E30" si="18">C27*0.8</f>
        <v>0</v>
      </c>
      <c r="F27" s="3">
        <f t="shared" ref="F27:F30" si="19">C27*2</f>
        <v>0</v>
      </c>
      <c r="G27" s="7">
        <f t="shared" ref="G27:G30" si="20">C27/2</f>
        <v>0</v>
      </c>
    </row>
    <row r="28" spans="1:7">
      <c r="A28" s="23"/>
      <c r="B28" s="29"/>
      <c r="C28" s="20"/>
      <c r="D28" s="3">
        <f t="shared" si="17"/>
        <v>0</v>
      </c>
      <c r="E28" s="3">
        <f t="shared" si="18"/>
        <v>0</v>
      </c>
      <c r="F28" s="3">
        <f t="shared" si="19"/>
        <v>0</v>
      </c>
      <c r="G28" s="7">
        <f t="shared" si="20"/>
        <v>0</v>
      </c>
    </row>
    <row r="29" spans="1:7">
      <c r="A29" s="23"/>
      <c r="B29" s="29"/>
      <c r="C29" s="20"/>
      <c r="D29" s="3">
        <f t="shared" si="17"/>
        <v>0</v>
      </c>
      <c r="E29" s="3">
        <f t="shared" si="18"/>
        <v>0</v>
      </c>
      <c r="F29" s="3">
        <f t="shared" si="19"/>
        <v>0</v>
      </c>
      <c r="G29" s="7">
        <f t="shared" si="20"/>
        <v>0</v>
      </c>
    </row>
    <row r="30" spans="1:7">
      <c r="A30" s="23"/>
      <c r="B30" s="29"/>
      <c r="C30" s="20"/>
      <c r="D30" s="3">
        <f t="shared" si="17"/>
        <v>0</v>
      </c>
      <c r="E30" s="3">
        <f t="shared" si="18"/>
        <v>0</v>
      </c>
      <c r="F30" s="3">
        <f t="shared" si="19"/>
        <v>0</v>
      </c>
      <c r="G30" s="7">
        <f t="shared" si="20"/>
        <v>0</v>
      </c>
    </row>
    <row r="31" spans="1:7" ht="14.25" thickBot="1">
      <c r="A31" s="24" t="s">
        <v>17</v>
      </c>
      <c r="B31" s="30">
        <f>SUM(B26:B30)</f>
        <v>0</v>
      </c>
      <c r="C31" s="25">
        <f>SUM(C26:C30)</f>
        <v>0</v>
      </c>
      <c r="D31" s="8">
        <f>SUM(D26:D30)</f>
        <v>0</v>
      </c>
      <c r="E31" s="8">
        <f>SUM(E26:E30)</f>
        <v>0</v>
      </c>
      <c r="F31" s="8">
        <f t="shared" ref="F31" si="21">SUM(F26:F30)</f>
        <v>0</v>
      </c>
      <c r="G31" s="10">
        <f t="shared" ref="G31" si="22">SUM(G26:G30)</f>
        <v>0</v>
      </c>
    </row>
    <row r="33" spans="1:7" ht="14.25" thickBot="1"/>
    <row r="34" spans="1:7">
      <c r="A34" s="4"/>
      <c r="B34" s="28"/>
      <c r="C34" s="5" t="s">
        <v>36</v>
      </c>
      <c r="D34" s="22" t="s">
        <v>37</v>
      </c>
      <c r="E34" s="22" t="s">
        <v>29</v>
      </c>
      <c r="F34" s="5" t="s">
        <v>32</v>
      </c>
      <c r="G34" s="6" t="s">
        <v>33</v>
      </c>
    </row>
    <row r="35" spans="1:7" ht="14.25" thickBot="1">
      <c r="A35" s="24" t="s">
        <v>38</v>
      </c>
      <c r="B35" s="31">
        <f>B31+B23+B15+B7</f>
        <v>35</v>
      </c>
      <c r="C35" s="25">
        <f>C31+C23+C15+C7</f>
        <v>967993</v>
      </c>
      <c r="D35" s="25">
        <f t="shared" ref="D35:G35" si="23">D31+D23+D15+D7</f>
        <v>1288710</v>
      </c>
      <c r="E35" s="25">
        <f t="shared" si="23"/>
        <v>949144.4</v>
      </c>
      <c r="F35" s="25">
        <f t="shared" si="23"/>
        <v>751016</v>
      </c>
      <c r="G35" s="26">
        <f t="shared" si="23"/>
        <v>1194467</v>
      </c>
    </row>
    <row r="37" spans="1:7" ht="14.25" thickBot="1"/>
    <row r="38" spans="1:7">
      <c r="A38" s="38" t="s">
        <v>50</v>
      </c>
      <c r="B38" s="39"/>
      <c r="C38" s="22">
        <f>C35*1.3</f>
        <v>1258390.9000000001</v>
      </c>
      <c r="D38" s="22">
        <f t="shared" ref="D38:F38" si="24">D35*1.3</f>
        <v>1675323</v>
      </c>
      <c r="E38" s="22">
        <f t="shared" si="24"/>
        <v>1233887.72</v>
      </c>
      <c r="F38" s="22">
        <f t="shared" si="24"/>
        <v>976320.8</v>
      </c>
      <c r="G38" s="9">
        <f>G35*1.3</f>
        <v>1552807.1</v>
      </c>
    </row>
    <row r="39" spans="1:7" ht="14.25" thickBot="1">
      <c r="A39" s="40" t="s">
        <v>49</v>
      </c>
      <c r="B39" s="41"/>
      <c r="C39" s="8">
        <f>C35*1.2</f>
        <v>1161591.5999999999</v>
      </c>
      <c r="D39" s="8">
        <f>D35*1.2</f>
        <v>1546452</v>
      </c>
      <c r="E39" s="8">
        <f>E35*1.2</f>
        <v>1138973.28</v>
      </c>
      <c r="F39" s="8">
        <f>F35*1.2</f>
        <v>901219.2</v>
      </c>
      <c r="G39" s="10">
        <f>G35*1.2</f>
        <v>1433360.4</v>
      </c>
    </row>
  </sheetData>
  <mergeCells count="2">
    <mergeCell ref="A38:B38"/>
    <mergeCell ref="A39:B39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C2" sqref="C2"/>
    </sheetView>
  </sheetViews>
  <sheetFormatPr defaultRowHeight="13.5"/>
  <cols>
    <col min="2" max="2" width="5.625" customWidth="1"/>
    <col min="9" max="9" width="9.5" customWidth="1"/>
  </cols>
  <sheetData>
    <row r="1" spans="1:9" ht="14.25" thickBot="1">
      <c r="B1" t="s">
        <v>0</v>
      </c>
      <c r="C1" t="s">
        <v>62</v>
      </c>
      <c r="E1" s="4"/>
      <c r="F1" s="5" t="s">
        <v>2</v>
      </c>
      <c r="G1" s="5" t="s">
        <v>3</v>
      </c>
      <c r="H1" s="5" t="s">
        <v>4</v>
      </c>
      <c r="I1" s="6" t="s">
        <v>5</v>
      </c>
    </row>
    <row r="2" spans="1:9" ht="14.25" thickBot="1">
      <c r="A2" s="11"/>
      <c r="B2" s="12"/>
      <c r="C2" s="13"/>
      <c r="E2" s="14"/>
      <c r="F2" s="15"/>
      <c r="G2" s="15"/>
      <c r="H2" s="3">
        <f>$C$2*G2</f>
        <v>0</v>
      </c>
      <c r="I2" s="7">
        <f>H2*F2</f>
        <v>0</v>
      </c>
    </row>
    <row r="3" spans="1:9">
      <c r="A3" s="11"/>
      <c r="B3" s="11"/>
      <c r="E3" s="14"/>
      <c r="F3" s="15"/>
      <c r="G3" s="15"/>
      <c r="H3" s="3">
        <f>$C$2*G3</f>
        <v>0</v>
      </c>
      <c r="I3" s="7">
        <f t="shared" ref="I3:I13" si="0">H3*F3</f>
        <v>0</v>
      </c>
    </row>
    <row r="4" spans="1:9">
      <c r="A4" s="11"/>
      <c r="B4" s="11"/>
      <c r="E4" s="14"/>
      <c r="F4" s="15"/>
      <c r="G4" s="15"/>
      <c r="H4" s="3">
        <f t="shared" ref="H4:H13" si="1">$C$2*G4</f>
        <v>0</v>
      </c>
      <c r="I4" s="7">
        <f t="shared" si="0"/>
        <v>0</v>
      </c>
    </row>
    <row r="5" spans="1:9">
      <c r="A5" s="11"/>
      <c r="B5" s="11"/>
      <c r="E5" s="14"/>
      <c r="F5" s="15"/>
      <c r="G5" s="15"/>
      <c r="H5" s="3">
        <f t="shared" si="1"/>
        <v>0</v>
      </c>
      <c r="I5" s="7">
        <f t="shared" si="0"/>
        <v>0</v>
      </c>
    </row>
    <row r="6" spans="1:9">
      <c r="B6">
        <f>SUM(B2:B5)</f>
        <v>0</v>
      </c>
      <c r="E6" s="14"/>
      <c r="F6" s="15"/>
      <c r="G6" s="15"/>
      <c r="H6" s="3">
        <f t="shared" si="1"/>
        <v>0</v>
      </c>
      <c r="I6" s="7">
        <f t="shared" si="0"/>
        <v>0</v>
      </c>
    </row>
    <row r="7" spans="1:9">
      <c r="E7" s="14"/>
      <c r="F7" s="15"/>
      <c r="G7" s="15"/>
      <c r="H7" s="3">
        <f t="shared" si="1"/>
        <v>0</v>
      </c>
      <c r="I7" s="7">
        <f t="shared" si="0"/>
        <v>0</v>
      </c>
    </row>
    <row r="8" spans="1:9">
      <c r="E8" s="14"/>
      <c r="F8" s="15"/>
      <c r="G8" s="15"/>
      <c r="H8" s="3">
        <f t="shared" si="1"/>
        <v>0</v>
      </c>
      <c r="I8" s="7">
        <f t="shared" si="0"/>
        <v>0</v>
      </c>
    </row>
    <row r="9" spans="1:9">
      <c r="E9" s="14"/>
      <c r="F9" s="15"/>
      <c r="G9" s="15"/>
      <c r="H9" s="3">
        <f t="shared" si="1"/>
        <v>0</v>
      </c>
      <c r="I9" s="7">
        <f t="shared" si="0"/>
        <v>0</v>
      </c>
    </row>
    <row r="10" spans="1:9">
      <c r="E10" s="14"/>
      <c r="F10" s="15"/>
      <c r="G10" s="15"/>
      <c r="H10" s="3">
        <f t="shared" si="1"/>
        <v>0</v>
      </c>
      <c r="I10" s="7">
        <f t="shared" si="0"/>
        <v>0</v>
      </c>
    </row>
    <row r="11" spans="1:9">
      <c r="E11" s="14"/>
      <c r="F11" s="15"/>
      <c r="G11" s="15"/>
      <c r="H11" s="3">
        <f t="shared" si="1"/>
        <v>0</v>
      </c>
      <c r="I11" s="7">
        <f t="shared" si="0"/>
        <v>0</v>
      </c>
    </row>
    <row r="12" spans="1:9" ht="14.25" thickBot="1">
      <c r="E12" s="14"/>
      <c r="F12" s="15"/>
      <c r="G12" s="15"/>
      <c r="H12" s="3">
        <f t="shared" si="1"/>
        <v>0</v>
      </c>
      <c r="I12" s="7">
        <f t="shared" si="0"/>
        <v>0</v>
      </c>
    </row>
    <row r="13" spans="1:9" ht="14.25" thickBot="1">
      <c r="A13" s="34" t="s">
        <v>16</v>
      </c>
      <c r="B13" s="35"/>
      <c r="C13" s="9" t="e">
        <f>C2/B6</f>
        <v>#DIV/0!</v>
      </c>
      <c r="E13" s="16"/>
      <c r="F13" s="17"/>
      <c r="G13" s="17"/>
      <c r="H13" s="8">
        <f t="shared" si="1"/>
        <v>0</v>
      </c>
      <c r="I13" s="10">
        <f t="shared" si="0"/>
        <v>0</v>
      </c>
    </row>
    <row r="14" spans="1:9">
      <c r="A14" s="36" t="s">
        <v>39</v>
      </c>
      <c r="B14" s="37"/>
      <c r="C14" s="27">
        <f>C2+I14</f>
        <v>0</v>
      </c>
      <c r="E14" t="s">
        <v>17</v>
      </c>
      <c r="I14" s="2">
        <f>SUM(I2:I13)</f>
        <v>0</v>
      </c>
    </row>
    <row r="15" spans="1:9" ht="14.25" thickBot="1">
      <c r="A15" s="32" t="s">
        <v>18</v>
      </c>
      <c r="B15" s="33"/>
      <c r="C15" s="10" t="e">
        <f>C14/B6</f>
        <v>#DIV/0!</v>
      </c>
    </row>
    <row r="17" spans="1:9" ht="14.25" thickBot="1"/>
    <row r="18" spans="1:9" ht="14.25" thickBot="1">
      <c r="B18" t="s">
        <v>0</v>
      </c>
      <c r="C18" t="s">
        <v>62</v>
      </c>
      <c r="E18" s="4"/>
      <c r="F18" s="5" t="s">
        <v>2</v>
      </c>
      <c r="G18" s="5" t="s">
        <v>3</v>
      </c>
      <c r="H18" s="5" t="s">
        <v>4</v>
      </c>
      <c r="I18" s="6" t="s">
        <v>5</v>
      </c>
    </row>
    <row r="19" spans="1:9" ht="14.25" thickBot="1">
      <c r="A19" s="11"/>
      <c r="B19" s="12"/>
      <c r="C19" s="13"/>
      <c r="E19" s="14"/>
      <c r="F19" s="15"/>
      <c r="G19" s="15"/>
      <c r="H19" s="3">
        <f>$C$19*G19</f>
        <v>0</v>
      </c>
      <c r="I19" s="7">
        <f>H19*F19</f>
        <v>0</v>
      </c>
    </row>
    <row r="20" spans="1:9">
      <c r="A20" s="11"/>
      <c r="B20" s="11"/>
      <c r="E20" s="14"/>
      <c r="F20" s="15"/>
      <c r="G20" s="15"/>
      <c r="H20" s="3">
        <f t="shared" ref="H20:H30" si="2">$C$19*G20</f>
        <v>0</v>
      </c>
      <c r="I20" s="7">
        <f t="shared" ref="I20:I30" si="3">H20*F20</f>
        <v>0</v>
      </c>
    </row>
    <row r="21" spans="1:9">
      <c r="A21" s="11"/>
      <c r="B21" s="11"/>
      <c r="E21" s="14"/>
      <c r="F21" s="15"/>
      <c r="G21" s="15"/>
      <c r="H21" s="3">
        <f t="shared" si="2"/>
        <v>0</v>
      </c>
      <c r="I21" s="7">
        <f t="shared" si="3"/>
        <v>0</v>
      </c>
    </row>
    <row r="22" spans="1:9">
      <c r="A22" s="11"/>
      <c r="B22" s="11"/>
      <c r="E22" s="14"/>
      <c r="F22" s="15"/>
      <c r="G22" s="15"/>
      <c r="H22" s="3">
        <f t="shared" si="2"/>
        <v>0</v>
      </c>
      <c r="I22" s="7">
        <f t="shared" si="3"/>
        <v>0</v>
      </c>
    </row>
    <row r="23" spans="1:9">
      <c r="B23">
        <f>SUM(B19:B22)</f>
        <v>0</v>
      </c>
      <c r="E23" s="14"/>
      <c r="F23" s="15"/>
      <c r="G23" s="15"/>
      <c r="H23" s="3">
        <f t="shared" si="2"/>
        <v>0</v>
      </c>
      <c r="I23" s="7">
        <f t="shared" si="3"/>
        <v>0</v>
      </c>
    </row>
    <row r="24" spans="1:9">
      <c r="E24" s="14"/>
      <c r="F24" s="15"/>
      <c r="G24" s="15"/>
      <c r="H24" s="3">
        <f t="shared" si="2"/>
        <v>0</v>
      </c>
      <c r="I24" s="7">
        <f t="shared" si="3"/>
        <v>0</v>
      </c>
    </row>
    <row r="25" spans="1:9">
      <c r="E25" s="14"/>
      <c r="F25" s="15"/>
      <c r="G25" s="15"/>
      <c r="H25" s="3">
        <f t="shared" si="2"/>
        <v>0</v>
      </c>
      <c r="I25" s="7">
        <f t="shared" si="3"/>
        <v>0</v>
      </c>
    </row>
    <row r="26" spans="1:9">
      <c r="E26" s="14"/>
      <c r="F26" s="15"/>
      <c r="G26" s="15"/>
      <c r="H26" s="3">
        <f t="shared" si="2"/>
        <v>0</v>
      </c>
      <c r="I26" s="7">
        <f t="shared" si="3"/>
        <v>0</v>
      </c>
    </row>
    <row r="27" spans="1:9">
      <c r="E27" s="14"/>
      <c r="F27" s="15"/>
      <c r="G27" s="15"/>
      <c r="H27" s="3">
        <f t="shared" si="2"/>
        <v>0</v>
      </c>
      <c r="I27" s="7">
        <f t="shared" si="3"/>
        <v>0</v>
      </c>
    </row>
    <row r="28" spans="1:9">
      <c r="E28" s="14"/>
      <c r="F28" s="15"/>
      <c r="G28" s="15"/>
      <c r="H28" s="3">
        <f t="shared" si="2"/>
        <v>0</v>
      </c>
      <c r="I28" s="7">
        <f t="shared" si="3"/>
        <v>0</v>
      </c>
    </row>
    <row r="29" spans="1:9" ht="14.25" thickBot="1">
      <c r="E29" s="14"/>
      <c r="F29" s="15"/>
      <c r="G29" s="15"/>
      <c r="H29" s="3">
        <f>$C$19*G29</f>
        <v>0</v>
      </c>
      <c r="I29" s="7">
        <f t="shared" si="3"/>
        <v>0</v>
      </c>
    </row>
    <row r="30" spans="1:9" ht="14.25" thickBot="1">
      <c r="A30" s="34" t="s">
        <v>16</v>
      </c>
      <c r="B30" s="35"/>
      <c r="C30" s="9" t="e">
        <f>C19/B23</f>
        <v>#DIV/0!</v>
      </c>
      <c r="E30" s="16"/>
      <c r="F30" s="17"/>
      <c r="G30" s="17"/>
      <c r="H30" s="8">
        <f t="shared" si="2"/>
        <v>0</v>
      </c>
      <c r="I30" s="10">
        <f t="shared" si="3"/>
        <v>0</v>
      </c>
    </row>
    <row r="31" spans="1:9">
      <c r="A31" s="36" t="s">
        <v>39</v>
      </c>
      <c r="B31" s="37"/>
      <c r="C31" s="27">
        <f>C19+I31</f>
        <v>0</v>
      </c>
      <c r="E31" t="s">
        <v>17</v>
      </c>
      <c r="I31" s="2">
        <f>SUM(I19:I30)</f>
        <v>0</v>
      </c>
    </row>
    <row r="32" spans="1:9" ht="14.25" thickBot="1">
      <c r="A32" s="32" t="s">
        <v>18</v>
      </c>
      <c r="B32" s="33"/>
      <c r="C32" s="10" t="e">
        <f>C31/B23</f>
        <v>#DIV/0!</v>
      </c>
    </row>
  </sheetData>
  <mergeCells count="6">
    <mergeCell ref="A13:B13"/>
    <mergeCell ref="A14:B14"/>
    <mergeCell ref="A15:B15"/>
    <mergeCell ref="A30:B30"/>
    <mergeCell ref="A31:B31"/>
    <mergeCell ref="A32:B32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I46" sqref="I46"/>
    </sheetView>
  </sheetViews>
  <sheetFormatPr defaultRowHeight="13.5"/>
  <cols>
    <col min="2" max="2" width="5.625" customWidth="1"/>
    <col min="9" max="9" width="9.5" customWidth="1"/>
  </cols>
  <sheetData>
    <row r="1" spans="1:9" ht="14.25" thickBot="1">
      <c r="B1" t="s">
        <v>0</v>
      </c>
      <c r="C1" t="s">
        <v>62</v>
      </c>
      <c r="E1" s="4"/>
      <c r="F1" s="5" t="s">
        <v>2</v>
      </c>
      <c r="G1" s="5" t="s">
        <v>3</v>
      </c>
      <c r="H1" s="5" t="s">
        <v>4</v>
      </c>
      <c r="I1" s="6" t="s">
        <v>5</v>
      </c>
    </row>
    <row r="2" spans="1:9" ht="14.25" thickBot="1">
      <c r="A2" s="11"/>
      <c r="B2" s="12"/>
      <c r="C2" s="13"/>
      <c r="E2" s="14"/>
      <c r="F2" s="15"/>
      <c r="G2" s="15"/>
      <c r="H2" s="3">
        <f>$C$2*G2</f>
        <v>0</v>
      </c>
      <c r="I2" s="7">
        <f>H2*F2</f>
        <v>0</v>
      </c>
    </row>
    <row r="3" spans="1:9">
      <c r="A3" s="11"/>
      <c r="B3" s="11"/>
      <c r="E3" s="14"/>
      <c r="F3" s="15"/>
      <c r="G3" s="15"/>
      <c r="H3" s="3">
        <f>$C$2*G3</f>
        <v>0</v>
      </c>
      <c r="I3" s="7">
        <f t="shared" ref="I3:I13" si="0">H3*F3</f>
        <v>0</v>
      </c>
    </row>
    <row r="4" spans="1:9">
      <c r="A4" s="11"/>
      <c r="B4" s="11"/>
      <c r="E4" s="14"/>
      <c r="F4" s="15"/>
      <c r="G4" s="15"/>
      <c r="H4" s="3">
        <f t="shared" ref="H4:H13" si="1">$C$2*G4</f>
        <v>0</v>
      </c>
      <c r="I4" s="7">
        <f t="shared" si="0"/>
        <v>0</v>
      </c>
    </row>
    <row r="5" spans="1:9">
      <c r="A5" s="11"/>
      <c r="B5" s="11"/>
      <c r="E5" s="14"/>
      <c r="F5" s="15"/>
      <c r="G5" s="15"/>
      <c r="H5" s="3">
        <f t="shared" si="1"/>
        <v>0</v>
      </c>
      <c r="I5" s="7">
        <f t="shared" si="0"/>
        <v>0</v>
      </c>
    </row>
    <row r="6" spans="1:9">
      <c r="B6">
        <f>SUM(B2:B5)</f>
        <v>0</v>
      </c>
      <c r="E6" s="14"/>
      <c r="F6" s="15"/>
      <c r="G6" s="15"/>
      <c r="H6" s="3">
        <f t="shared" si="1"/>
        <v>0</v>
      </c>
      <c r="I6" s="7">
        <f t="shared" si="0"/>
        <v>0</v>
      </c>
    </row>
    <row r="7" spans="1:9">
      <c r="E7" s="14"/>
      <c r="F7" s="15"/>
      <c r="G7" s="15"/>
      <c r="H7" s="3">
        <f t="shared" si="1"/>
        <v>0</v>
      </c>
      <c r="I7" s="7">
        <f t="shared" si="0"/>
        <v>0</v>
      </c>
    </row>
    <row r="8" spans="1:9">
      <c r="E8" s="14"/>
      <c r="F8" s="15"/>
      <c r="G8" s="15"/>
      <c r="H8" s="3">
        <f t="shared" si="1"/>
        <v>0</v>
      </c>
      <c r="I8" s="7">
        <f t="shared" si="0"/>
        <v>0</v>
      </c>
    </row>
    <row r="9" spans="1:9">
      <c r="E9" s="14"/>
      <c r="F9" s="15"/>
      <c r="G9" s="15"/>
      <c r="H9" s="3">
        <f t="shared" si="1"/>
        <v>0</v>
      </c>
      <c r="I9" s="7">
        <f t="shared" si="0"/>
        <v>0</v>
      </c>
    </row>
    <row r="10" spans="1:9">
      <c r="E10" s="14"/>
      <c r="F10" s="15"/>
      <c r="G10" s="15"/>
      <c r="H10" s="3">
        <f t="shared" si="1"/>
        <v>0</v>
      </c>
      <c r="I10" s="7">
        <f t="shared" si="0"/>
        <v>0</v>
      </c>
    </row>
    <row r="11" spans="1:9">
      <c r="E11" s="14"/>
      <c r="F11" s="15"/>
      <c r="G11" s="15"/>
      <c r="H11" s="3">
        <f t="shared" si="1"/>
        <v>0</v>
      </c>
      <c r="I11" s="7">
        <f t="shared" si="0"/>
        <v>0</v>
      </c>
    </row>
    <row r="12" spans="1:9" ht="14.25" thickBot="1">
      <c r="E12" s="14"/>
      <c r="F12" s="15"/>
      <c r="G12" s="15"/>
      <c r="H12" s="3">
        <f t="shared" si="1"/>
        <v>0</v>
      </c>
      <c r="I12" s="7">
        <f t="shared" si="0"/>
        <v>0</v>
      </c>
    </row>
    <row r="13" spans="1:9" ht="14.25" thickBot="1">
      <c r="A13" s="34" t="s">
        <v>16</v>
      </c>
      <c r="B13" s="35"/>
      <c r="C13" s="9" t="e">
        <f>C2/B6</f>
        <v>#DIV/0!</v>
      </c>
      <c r="E13" s="16"/>
      <c r="F13" s="17"/>
      <c r="G13" s="17"/>
      <c r="H13" s="8">
        <f t="shared" si="1"/>
        <v>0</v>
      </c>
      <c r="I13" s="10">
        <f t="shared" si="0"/>
        <v>0</v>
      </c>
    </row>
    <row r="14" spans="1:9">
      <c r="A14" s="36" t="s">
        <v>39</v>
      </c>
      <c r="B14" s="37"/>
      <c r="C14" s="27">
        <f>C2+I14</f>
        <v>0</v>
      </c>
      <c r="E14" t="s">
        <v>17</v>
      </c>
      <c r="I14" s="2">
        <f>SUM(I2:I13)</f>
        <v>0</v>
      </c>
    </row>
    <row r="15" spans="1:9" ht="14.25" thickBot="1">
      <c r="A15" s="32" t="s">
        <v>18</v>
      </c>
      <c r="B15" s="33"/>
      <c r="C15" s="10" t="e">
        <f>C14/B6</f>
        <v>#DIV/0!</v>
      </c>
    </row>
    <row r="17" spans="1:9" ht="14.25" thickBot="1"/>
    <row r="18" spans="1:9" ht="14.25" thickBot="1">
      <c r="B18" t="s">
        <v>0</v>
      </c>
      <c r="C18" t="s">
        <v>62</v>
      </c>
      <c r="E18" s="4"/>
      <c r="F18" s="5" t="s">
        <v>2</v>
      </c>
      <c r="G18" s="5" t="s">
        <v>3</v>
      </c>
      <c r="H18" s="5" t="s">
        <v>4</v>
      </c>
      <c r="I18" s="6" t="s">
        <v>5</v>
      </c>
    </row>
    <row r="19" spans="1:9" ht="14.25" thickBot="1">
      <c r="A19" s="11"/>
      <c r="B19" s="12"/>
      <c r="C19" s="13"/>
      <c r="E19" s="14"/>
      <c r="F19" s="15"/>
      <c r="G19" s="15"/>
      <c r="H19" s="3">
        <f>$C$19*G19</f>
        <v>0</v>
      </c>
      <c r="I19" s="7">
        <f>H19*F19</f>
        <v>0</v>
      </c>
    </row>
    <row r="20" spans="1:9">
      <c r="A20" s="11"/>
      <c r="B20" s="11"/>
      <c r="E20" s="14"/>
      <c r="F20" s="15"/>
      <c r="G20" s="15"/>
      <c r="H20" s="3">
        <f t="shared" ref="H20:H30" si="2">$C$19*G20</f>
        <v>0</v>
      </c>
      <c r="I20" s="7">
        <f t="shared" ref="I20:I30" si="3">H20*F20</f>
        <v>0</v>
      </c>
    </row>
    <row r="21" spans="1:9">
      <c r="A21" s="11"/>
      <c r="B21" s="11"/>
      <c r="E21" s="14"/>
      <c r="F21" s="15"/>
      <c r="G21" s="15"/>
      <c r="H21" s="3">
        <f t="shared" si="2"/>
        <v>0</v>
      </c>
      <c r="I21" s="7">
        <f t="shared" si="3"/>
        <v>0</v>
      </c>
    </row>
    <row r="22" spans="1:9">
      <c r="A22" s="11"/>
      <c r="B22" s="11"/>
      <c r="E22" s="14"/>
      <c r="F22" s="15"/>
      <c r="G22" s="15"/>
      <c r="H22" s="3">
        <f t="shared" si="2"/>
        <v>0</v>
      </c>
      <c r="I22" s="7">
        <f t="shared" si="3"/>
        <v>0</v>
      </c>
    </row>
    <row r="23" spans="1:9">
      <c r="B23">
        <f>SUM(B19:B22)</f>
        <v>0</v>
      </c>
      <c r="E23" s="14"/>
      <c r="F23" s="15"/>
      <c r="G23" s="15"/>
      <c r="H23" s="3">
        <f t="shared" si="2"/>
        <v>0</v>
      </c>
      <c r="I23" s="7">
        <f t="shared" si="3"/>
        <v>0</v>
      </c>
    </row>
    <row r="24" spans="1:9">
      <c r="E24" s="14"/>
      <c r="F24" s="15"/>
      <c r="G24" s="15"/>
      <c r="H24" s="3">
        <f t="shared" si="2"/>
        <v>0</v>
      </c>
      <c r="I24" s="7">
        <f t="shared" si="3"/>
        <v>0</v>
      </c>
    </row>
    <row r="25" spans="1:9">
      <c r="E25" s="14"/>
      <c r="F25" s="15"/>
      <c r="G25" s="15"/>
      <c r="H25" s="3">
        <f t="shared" si="2"/>
        <v>0</v>
      </c>
      <c r="I25" s="7">
        <f t="shared" si="3"/>
        <v>0</v>
      </c>
    </row>
    <row r="26" spans="1:9">
      <c r="E26" s="14"/>
      <c r="F26" s="15"/>
      <c r="G26" s="15"/>
      <c r="H26" s="3">
        <f t="shared" si="2"/>
        <v>0</v>
      </c>
      <c r="I26" s="7">
        <f t="shared" si="3"/>
        <v>0</v>
      </c>
    </row>
    <row r="27" spans="1:9">
      <c r="E27" s="14"/>
      <c r="F27" s="15"/>
      <c r="G27" s="15"/>
      <c r="H27" s="3">
        <f t="shared" si="2"/>
        <v>0</v>
      </c>
      <c r="I27" s="7">
        <f t="shared" si="3"/>
        <v>0</v>
      </c>
    </row>
    <row r="28" spans="1:9">
      <c r="E28" s="14"/>
      <c r="F28" s="15"/>
      <c r="G28" s="15"/>
      <c r="H28" s="3">
        <f t="shared" si="2"/>
        <v>0</v>
      </c>
      <c r="I28" s="7">
        <f t="shared" si="3"/>
        <v>0</v>
      </c>
    </row>
    <row r="29" spans="1:9" ht="14.25" thickBot="1">
      <c r="E29" s="14"/>
      <c r="F29" s="15"/>
      <c r="G29" s="15"/>
      <c r="H29" s="3">
        <f>$C$19*G29</f>
        <v>0</v>
      </c>
      <c r="I29" s="7">
        <f t="shared" si="3"/>
        <v>0</v>
      </c>
    </row>
    <row r="30" spans="1:9" ht="14.25" thickBot="1">
      <c r="A30" s="34" t="s">
        <v>16</v>
      </c>
      <c r="B30" s="35"/>
      <c r="C30" s="9" t="e">
        <f>C19/B23</f>
        <v>#DIV/0!</v>
      </c>
      <c r="E30" s="16"/>
      <c r="F30" s="17"/>
      <c r="G30" s="17"/>
      <c r="H30" s="8">
        <f t="shared" si="2"/>
        <v>0</v>
      </c>
      <c r="I30" s="10">
        <f t="shared" si="3"/>
        <v>0</v>
      </c>
    </row>
    <row r="31" spans="1:9">
      <c r="A31" s="36" t="s">
        <v>39</v>
      </c>
      <c r="B31" s="37"/>
      <c r="C31" s="27">
        <f>C19+I31</f>
        <v>0</v>
      </c>
      <c r="E31" t="s">
        <v>17</v>
      </c>
      <c r="I31" s="2">
        <f>SUM(I19:I30)</f>
        <v>0</v>
      </c>
    </row>
    <row r="32" spans="1:9" ht="14.25" thickBot="1">
      <c r="A32" s="32" t="s">
        <v>18</v>
      </c>
      <c r="B32" s="33"/>
      <c r="C32" s="10" t="e">
        <f>C31/B23</f>
        <v>#DIV/0!</v>
      </c>
    </row>
  </sheetData>
  <mergeCells count="6">
    <mergeCell ref="A13:B13"/>
    <mergeCell ref="A14:B14"/>
    <mergeCell ref="A15:B15"/>
    <mergeCell ref="A30:B30"/>
    <mergeCell ref="A31:B31"/>
    <mergeCell ref="A32:B32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C2" sqref="C2"/>
    </sheetView>
  </sheetViews>
  <sheetFormatPr defaultRowHeight="13.5"/>
  <cols>
    <col min="2" max="2" width="5.625" customWidth="1"/>
    <col min="9" max="9" width="9.5" customWidth="1"/>
  </cols>
  <sheetData>
    <row r="1" spans="1:9" ht="14.25" thickBot="1">
      <c r="B1" t="s">
        <v>0</v>
      </c>
      <c r="C1" t="s">
        <v>62</v>
      </c>
      <c r="E1" s="4"/>
      <c r="F1" s="5" t="s">
        <v>2</v>
      </c>
      <c r="G1" s="5" t="s">
        <v>3</v>
      </c>
      <c r="H1" s="5" t="s">
        <v>4</v>
      </c>
      <c r="I1" s="6" t="s">
        <v>5</v>
      </c>
    </row>
    <row r="2" spans="1:9" ht="14.25" thickBot="1">
      <c r="A2" s="11"/>
      <c r="B2" s="12"/>
      <c r="C2" s="13"/>
      <c r="E2" s="14"/>
      <c r="F2" s="15"/>
      <c r="G2" s="15"/>
      <c r="H2" s="3">
        <f>$C$2*G2</f>
        <v>0</v>
      </c>
      <c r="I2" s="7">
        <f>H2*F2</f>
        <v>0</v>
      </c>
    </row>
    <row r="3" spans="1:9">
      <c r="A3" s="11"/>
      <c r="B3" s="11"/>
      <c r="E3" s="14"/>
      <c r="F3" s="15"/>
      <c r="G3" s="15"/>
      <c r="H3" s="3">
        <f>$C$2*G3</f>
        <v>0</v>
      </c>
      <c r="I3" s="7">
        <f t="shared" ref="I3:I13" si="0">H3*F3</f>
        <v>0</v>
      </c>
    </row>
    <row r="4" spans="1:9">
      <c r="A4" s="11"/>
      <c r="B4" s="11"/>
      <c r="E4" s="14"/>
      <c r="F4" s="15"/>
      <c r="G4" s="15"/>
      <c r="H4" s="3">
        <f t="shared" ref="H4:H13" si="1">$C$2*G4</f>
        <v>0</v>
      </c>
      <c r="I4" s="7">
        <f t="shared" si="0"/>
        <v>0</v>
      </c>
    </row>
    <row r="5" spans="1:9">
      <c r="A5" s="11"/>
      <c r="B5" s="11"/>
      <c r="E5" s="14"/>
      <c r="F5" s="15"/>
      <c r="G5" s="15"/>
      <c r="H5" s="3">
        <f t="shared" si="1"/>
        <v>0</v>
      </c>
      <c r="I5" s="7">
        <f t="shared" si="0"/>
        <v>0</v>
      </c>
    </row>
    <row r="6" spans="1:9">
      <c r="B6">
        <f>SUM(B2:B5)</f>
        <v>0</v>
      </c>
      <c r="E6" s="14"/>
      <c r="F6" s="15"/>
      <c r="G6" s="15"/>
      <c r="H6" s="3">
        <f t="shared" si="1"/>
        <v>0</v>
      </c>
      <c r="I6" s="7">
        <f t="shared" si="0"/>
        <v>0</v>
      </c>
    </row>
    <row r="7" spans="1:9">
      <c r="E7" s="14"/>
      <c r="F7" s="15"/>
      <c r="G7" s="15"/>
      <c r="H7" s="3">
        <f t="shared" si="1"/>
        <v>0</v>
      </c>
      <c r="I7" s="7">
        <f t="shared" si="0"/>
        <v>0</v>
      </c>
    </row>
    <row r="8" spans="1:9">
      <c r="E8" s="14"/>
      <c r="F8" s="15"/>
      <c r="G8" s="15"/>
      <c r="H8" s="3">
        <f t="shared" si="1"/>
        <v>0</v>
      </c>
      <c r="I8" s="7">
        <f t="shared" si="0"/>
        <v>0</v>
      </c>
    </row>
    <row r="9" spans="1:9">
      <c r="E9" s="14"/>
      <c r="F9" s="15"/>
      <c r="G9" s="15"/>
      <c r="H9" s="3">
        <f t="shared" si="1"/>
        <v>0</v>
      </c>
      <c r="I9" s="7">
        <f t="shared" si="0"/>
        <v>0</v>
      </c>
    </row>
    <row r="10" spans="1:9">
      <c r="E10" s="14"/>
      <c r="F10" s="15"/>
      <c r="G10" s="15"/>
      <c r="H10" s="3">
        <f t="shared" si="1"/>
        <v>0</v>
      </c>
      <c r="I10" s="7">
        <f t="shared" si="0"/>
        <v>0</v>
      </c>
    </row>
    <row r="11" spans="1:9">
      <c r="E11" s="14"/>
      <c r="F11" s="15"/>
      <c r="G11" s="15"/>
      <c r="H11" s="3">
        <f t="shared" si="1"/>
        <v>0</v>
      </c>
      <c r="I11" s="7">
        <f t="shared" si="0"/>
        <v>0</v>
      </c>
    </row>
    <row r="12" spans="1:9" ht="14.25" thickBot="1">
      <c r="E12" s="14"/>
      <c r="F12" s="15"/>
      <c r="G12" s="15"/>
      <c r="H12" s="3">
        <f t="shared" si="1"/>
        <v>0</v>
      </c>
      <c r="I12" s="7">
        <f t="shared" si="0"/>
        <v>0</v>
      </c>
    </row>
    <row r="13" spans="1:9" ht="14.25" thickBot="1">
      <c r="A13" s="34" t="s">
        <v>16</v>
      </c>
      <c r="B13" s="35"/>
      <c r="C13" s="9" t="e">
        <f>C2/B6</f>
        <v>#DIV/0!</v>
      </c>
      <c r="E13" s="16"/>
      <c r="F13" s="17"/>
      <c r="G13" s="17"/>
      <c r="H13" s="8">
        <f t="shared" si="1"/>
        <v>0</v>
      </c>
      <c r="I13" s="10">
        <f t="shared" si="0"/>
        <v>0</v>
      </c>
    </row>
    <row r="14" spans="1:9">
      <c r="A14" s="36" t="s">
        <v>39</v>
      </c>
      <c r="B14" s="37"/>
      <c r="C14" s="27">
        <f>C2+I14</f>
        <v>0</v>
      </c>
      <c r="E14" t="s">
        <v>17</v>
      </c>
      <c r="I14" s="2">
        <f>SUM(I2:I13)</f>
        <v>0</v>
      </c>
    </row>
    <row r="15" spans="1:9" ht="14.25" thickBot="1">
      <c r="A15" s="32" t="s">
        <v>18</v>
      </c>
      <c r="B15" s="33"/>
      <c r="C15" s="10" t="e">
        <f>C14/B6</f>
        <v>#DIV/0!</v>
      </c>
    </row>
    <row r="17" spans="1:9" ht="14.25" thickBot="1"/>
    <row r="18" spans="1:9" ht="14.25" thickBot="1">
      <c r="B18" t="s">
        <v>0</v>
      </c>
      <c r="C18" t="s">
        <v>62</v>
      </c>
      <c r="E18" s="4"/>
      <c r="F18" s="5" t="s">
        <v>2</v>
      </c>
      <c r="G18" s="5" t="s">
        <v>3</v>
      </c>
      <c r="H18" s="5" t="s">
        <v>4</v>
      </c>
      <c r="I18" s="6" t="s">
        <v>5</v>
      </c>
    </row>
    <row r="19" spans="1:9" ht="14.25" thickBot="1">
      <c r="A19" s="11"/>
      <c r="B19" s="12"/>
      <c r="C19" s="13"/>
      <c r="E19" s="14"/>
      <c r="F19" s="15"/>
      <c r="G19" s="15"/>
      <c r="H19" s="3">
        <f>$C$19*G19</f>
        <v>0</v>
      </c>
      <c r="I19" s="7">
        <f>H19*F19</f>
        <v>0</v>
      </c>
    </row>
    <row r="20" spans="1:9">
      <c r="A20" s="11"/>
      <c r="B20" s="11"/>
      <c r="E20" s="14"/>
      <c r="F20" s="15"/>
      <c r="G20" s="15"/>
      <c r="H20" s="3">
        <f t="shared" ref="H20:H30" si="2">$C$19*G20</f>
        <v>0</v>
      </c>
      <c r="I20" s="7">
        <f t="shared" ref="I20:I30" si="3">H20*F20</f>
        <v>0</v>
      </c>
    </row>
    <row r="21" spans="1:9">
      <c r="A21" s="11"/>
      <c r="B21" s="11"/>
      <c r="E21" s="14"/>
      <c r="F21" s="15"/>
      <c r="G21" s="15"/>
      <c r="H21" s="3">
        <f t="shared" si="2"/>
        <v>0</v>
      </c>
      <c r="I21" s="7">
        <f t="shared" si="3"/>
        <v>0</v>
      </c>
    </row>
    <row r="22" spans="1:9">
      <c r="A22" s="11"/>
      <c r="B22" s="11"/>
      <c r="E22" s="14"/>
      <c r="F22" s="15"/>
      <c r="G22" s="15"/>
      <c r="H22" s="3">
        <f t="shared" si="2"/>
        <v>0</v>
      </c>
      <c r="I22" s="7">
        <f t="shared" si="3"/>
        <v>0</v>
      </c>
    </row>
    <row r="23" spans="1:9">
      <c r="B23">
        <f>SUM(B19:B22)</f>
        <v>0</v>
      </c>
      <c r="E23" s="14"/>
      <c r="F23" s="15"/>
      <c r="G23" s="15"/>
      <c r="H23" s="3">
        <f t="shared" si="2"/>
        <v>0</v>
      </c>
      <c r="I23" s="7">
        <f t="shared" si="3"/>
        <v>0</v>
      </c>
    </row>
    <row r="24" spans="1:9">
      <c r="E24" s="14"/>
      <c r="F24" s="15"/>
      <c r="G24" s="15"/>
      <c r="H24" s="3">
        <f t="shared" si="2"/>
        <v>0</v>
      </c>
      <c r="I24" s="7">
        <f t="shared" si="3"/>
        <v>0</v>
      </c>
    </row>
    <row r="25" spans="1:9">
      <c r="E25" s="14"/>
      <c r="F25" s="15"/>
      <c r="G25" s="15"/>
      <c r="H25" s="3">
        <f t="shared" si="2"/>
        <v>0</v>
      </c>
      <c r="I25" s="7">
        <f t="shared" si="3"/>
        <v>0</v>
      </c>
    </row>
    <row r="26" spans="1:9">
      <c r="E26" s="14"/>
      <c r="F26" s="15"/>
      <c r="G26" s="15"/>
      <c r="H26" s="3">
        <f t="shared" si="2"/>
        <v>0</v>
      </c>
      <c r="I26" s="7">
        <f t="shared" si="3"/>
        <v>0</v>
      </c>
    </row>
    <row r="27" spans="1:9">
      <c r="E27" s="14"/>
      <c r="F27" s="15"/>
      <c r="G27" s="15"/>
      <c r="H27" s="3">
        <f t="shared" si="2"/>
        <v>0</v>
      </c>
      <c r="I27" s="7">
        <f t="shared" si="3"/>
        <v>0</v>
      </c>
    </row>
    <row r="28" spans="1:9">
      <c r="E28" s="14"/>
      <c r="F28" s="15"/>
      <c r="G28" s="15"/>
      <c r="H28" s="3">
        <f t="shared" si="2"/>
        <v>0</v>
      </c>
      <c r="I28" s="7">
        <f t="shared" si="3"/>
        <v>0</v>
      </c>
    </row>
    <row r="29" spans="1:9" ht="14.25" thickBot="1">
      <c r="E29" s="14"/>
      <c r="F29" s="15"/>
      <c r="G29" s="15"/>
      <c r="H29" s="3">
        <f>$C$19*G29</f>
        <v>0</v>
      </c>
      <c r="I29" s="7">
        <f t="shared" si="3"/>
        <v>0</v>
      </c>
    </row>
    <row r="30" spans="1:9" ht="14.25" thickBot="1">
      <c r="A30" s="34" t="s">
        <v>16</v>
      </c>
      <c r="B30" s="35"/>
      <c r="C30" s="9" t="e">
        <f>C19/B23</f>
        <v>#DIV/0!</v>
      </c>
      <c r="E30" s="16"/>
      <c r="F30" s="17"/>
      <c r="G30" s="17"/>
      <c r="H30" s="8">
        <f t="shared" si="2"/>
        <v>0</v>
      </c>
      <c r="I30" s="10">
        <f t="shared" si="3"/>
        <v>0</v>
      </c>
    </row>
    <row r="31" spans="1:9">
      <c r="A31" s="36" t="s">
        <v>39</v>
      </c>
      <c r="B31" s="37"/>
      <c r="C31" s="27">
        <f>C19+I31</f>
        <v>0</v>
      </c>
      <c r="E31" t="s">
        <v>17</v>
      </c>
      <c r="I31" s="2">
        <f>SUM(I19:I30)</f>
        <v>0</v>
      </c>
    </row>
    <row r="32" spans="1:9" ht="14.25" thickBot="1">
      <c r="A32" s="32" t="s">
        <v>18</v>
      </c>
      <c r="B32" s="33"/>
      <c r="C32" s="10" t="e">
        <f>C31/B23</f>
        <v>#DIV/0!</v>
      </c>
    </row>
  </sheetData>
  <mergeCells count="6">
    <mergeCell ref="A13:B13"/>
    <mergeCell ref="A14:B14"/>
    <mergeCell ref="A15:B15"/>
    <mergeCell ref="A30:B30"/>
    <mergeCell ref="A31:B31"/>
    <mergeCell ref="A32:B3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部隊防御力比較用</vt:lpstr>
      <vt:lpstr>部隊防御力比較用 (2)</vt:lpstr>
      <vt:lpstr>部隊防御力比較用 (3)</vt:lpstr>
      <vt:lpstr>拠点の防御力</vt:lpstr>
      <vt:lpstr>部隊攻撃力比較用 </vt:lpstr>
      <vt:lpstr>部隊攻撃力比較用  (2)</vt:lpstr>
      <vt:lpstr>部隊攻撃力比較用  (3)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Kakimoto</dc:creator>
  <cp:lastModifiedBy>Kappa</cp:lastModifiedBy>
  <dcterms:created xsi:type="dcterms:W3CDTF">2013-06-27T04:34:39Z</dcterms:created>
  <dcterms:modified xsi:type="dcterms:W3CDTF">2013-07-03T03:15:37Z</dcterms:modified>
</cp:coreProperties>
</file>